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6285" tabRatio="733" activeTab="0"/>
  </bookViews>
  <sheets>
    <sheet name="Калмыкия" sheetId="1" r:id="rId1"/>
    <sheet name="Астрахань" sheetId="2" r:id="rId2"/>
    <sheet name="Ростов" sheetId="3" r:id="rId3"/>
    <sheet name="Волгоград индекс" sheetId="4" r:id="rId4"/>
    <sheet name="Волгоград RAB" sheetId="5" r:id="rId5"/>
  </sheets>
  <externalReferences>
    <externalReference r:id="rId8"/>
  </externalReferences>
  <definedNames>
    <definedName name="_xlnm.Print_Area" localSheetId="1">'Астрахань'!$A$2:$M$25</definedName>
    <definedName name="_xlnm.Print_Area" localSheetId="4">'Волгоград RAB'!$A$1:$N$37</definedName>
    <definedName name="_xlnm.Print_Area" localSheetId="3">'Волгоград индекс'!$A$1:$K$36</definedName>
    <definedName name="_xlnm.Print_Area" localSheetId="0">'Калмыкия'!$A$1:$M$23</definedName>
    <definedName name="_xlnm.Print_Area" localSheetId="2">'Ростов'!$A$1:$M$53</definedName>
  </definedNames>
  <calcPr fullCalcOnLoad="1"/>
</workbook>
</file>

<file path=xl/sharedStrings.xml><?xml version="1.0" encoding="utf-8"?>
<sst xmlns="http://schemas.openxmlformats.org/spreadsheetml/2006/main" count="258" uniqueCount="86">
  <si>
    <t>№ п/п</t>
  </si>
  <si>
    <t>Наименование сетевой организации</t>
  </si>
  <si>
    <t>год</t>
  </si>
  <si>
    <t>Норма доходности на инвестированный капитал</t>
  </si>
  <si>
    <t>Базовый уровень операционных расходов, млн. руб.</t>
  </si>
  <si>
    <t>Размер инвестированного капитала, млн. руб.</t>
  </si>
  <si>
    <t>Чистый оборотный капитал, млн. руб.</t>
  </si>
  <si>
    <t>Двухставочный тариф</t>
  </si>
  <si>
    <t>Ставка за оплату потерь э/э  в сетях (руб./МВт*ч)</t>
  </si>
  <si>
    <t>1 полугодие</t>
  </si>
  <si>
    <t>2 полугодие</t>
  </si>
  <si>
    <t>Период действия</t>
  </si>
  <si>
    <t>филиал ОАО "МРСК Юга"-"Калмэнерго"</t>
  </si>
  <si>
    <t>ВН</t>
  </si>
  <si>
    <t>СН11</t>
  </si>
  <si>
    <t>НН</t>
  </si>
  <si>
    <t>СН1</t>
  </si>
  <si>
    <t>Уровень напряжения</t>
  </si>
  <si>
    <t>Коэффициент эластичности подконтрольных расходов по количеству активов</t>
  </si>
  <si>
    <t>Уровень надежности реализуемых товаров (услуг)</t>
  </si>
  <si>
    <t>Уровень качества реализуемых товаров (услуг)</t>
  </si>
  <si>
    <t>Индекс эффективности операционных расходов,%</t>
  </si>
  <si>
    <t>Срок возврата инвестированного капитала,  лет</t>
  </si>
  <si>
    <t>Предложение ОАО "МРСК Юга"  по долгосрочным параметрам регулирования для филиала  ОАО "МРСК Юга"-"Калмэнерго"*</t>
  </si>
  <si>
    <t>инвестированный до перехода к регулированию с применением метода доходности инвестированного капитала, %</t>
  </si>
  <si>
    <t>инвестированный после перехода к регулированию с применением метода доходности инвестированного капитала, %</t>
  </si>
  <si>
    <t>Предложение ОАО "МРСК Юга"  по единым (котловым) тарифам на передачу электроэнергии   в Республике Калмыкия  на 2015 год</t>
  </si>
  <si>
    <t>Одноставочный тариф (руб./кВт*ч)</t>
  </si>
  <si>
    <t>Ставка за содержание электрических сетей (руб./МВт.мес.)</t>
  </si>
  <si>
    <t>Предложение ОАО "МРСК Юга" по долгосрочным параметрам регулирования для филиала ОАО "МРСК Юга" - "Астраханьэнерго"*</t>
  </si>
  <si>
    <t>Срок возврата инвестированного капитала, лет</t>
  </si>
  <si>
    <t>филиал ОАО "МРСК Юга" - "Астраханьэнерго"</t>
  </si>
  <si>
    <t>* норматив технологического расхода (потерь) утвержден на 2012 год в размере 14,96 % (в условиях действия договоров аренды объектов ЕНЭС)</t>
  </si>
  <si>
    <t>Предложение ОАО "МРСК Юга" по единым (котловым) тарифам на передачу в Астраханской области на 2015 год</t>
  </si>
  <si>
    <t>Диапазоны напряжения</t>
  </si>
  <si>
    <t>Ставка за содержание электрических сетей (руб./кВт. Мес.)</t>
  </si>
  <si>
    <t>Ставка за оплату потерь э/э  в сетях (руб./кВт*ч)</t>
  </si>
  <si>
    <t>СН2</t>
  </si>
  <si>
    <t>Предложение ОАО "МРСК Юга"  по долгосрочным параметрам регулирования для филиала ОАО "МРСК Юга" - "Ростовэнерго"*</t>
  </si>
  <si>
    <t>Индекс эффективности операционных расходов, %</t>
  </si>
  <si>
    <t>созданный после перехода к регулированию с применением метода доходности инвестированного капитала, %</t>
  </si>
  <si>
    <t>филиал ОАО "МРСК Юга"</t>
  </si>
  <si>
    <t>* норматив технологического расхода (потерь) утвержден на 2012 год в размере 9,15%</t>
  </si>
  <si>
    <t>Предложение ОАО "МРСК Юга"  по единым (котловым) тарифам на передачу электроэнергии  в Ростовской области  на 2015 год</t>
  </si>
  <si>
    <t>Одноставочный тариф (руб./МВт*ч)</t>
  </si>
  <si>
    <t>Ставка за содержание электрических сетей (руб./МВт. Мес.)</t>
  </si>
  <si>
    <t>филиал ОАО "МРСК Юга"-"Ростовэнерго"</t>
  </si>
  <si>
    <t>c 01.01.2015 по 30.06.2015</t>
  </si>
  <si>
    <t>ВН1</t>
  </si>
  <si>
    <t>с 01.07.2015 по 31.12.2015</t>
  </si>
  <si>
    <t>Тарифы по перезагрузке на 2014 год</t>
  </si>
  <si>
    <t>Прирост</t>
  </si>
  <si>
    <r>
      <t xml:space="preserve">где,                       </t>
    </r>
    <r>
      <rPr>
        <sz val="12"/>
        <color indexed="8"/>
        <rFont val="Calibri"/>
        <family val="2"/>
      </rPr>
      <t xml:space="preserve">   i </t>
    </r>
  </si>
  <si>
    <t xml:space="preserve">– период регулирования; </t>
  </si>
  <si>
    <t xml:space="preserve">j </t>
  </si>
  <si>
    <t>– отчетный период(месяц);</t>
  </si>
  <si>
    <t xml:space="preserve"> </t>
  </si>
  <si>
    <t xml:space="preserve"> - ставка тарифа на услуги по передаче электрической энергии на содержание объектов электросетевого хозяйства, входящих в ЕНЭС, для субъектов Российской Федерации, утвержденная Федеральной службой по тарифам на год i, руб./МВт.мес.;</t>
  </si>
  <si>
    <t xml:space="preserve"> - ставка тарифа на оплату потребителем услуг по передаче электрической энергии по ЕНЭС нормативных технологических потерь электрической энергии в ЕНЭС  для i-го субъекта Российской Федерации, утвержденная Федеральной службой по тарифам на год i,  руб./МВт.ч.;</t>
  </si>
  <si>
    <t xml:space="preserve"> - норматив потерь электрической энергии при ее передаче по электрическим сетям единой национальной (общероссийской) электрической сети для соответствующего класса напряжения, утвержденный Минэнерго России, %;</t>
  </si>
  <si>
    <t xml:space="preserve"> - фактический объем полезного отпуска электрической энергии потребителю на уровне напряжения ВН1  за отчетный период j , МВт.ч.;</t>
  </si>
  <si>
    <t xml:space="preserve"> - фактический объем мощности потребителя на уровне напряжения ВН1 за отчетный период j, МВт.</t>
  </si>
  <si>
    <t>* норматив технологического расхода (потерь) утвержден на 2012 год в размере 15,34%</t>
  </si>
  <si>
    <t xml:space="preserve"> - ставка перекрестного субсидирования по субъекту Российской Федерации , руб./МВт.ч.;</t>
  </si>
  <si>
    <t>Предложение филиала  ОАО "МРСК Юга" - "Волгоградэнерго"  по долгосрочным параметрам регулирования для филиала  в условиях регулирования методом долгосрочной индексации</t>
  </si>
  <si>
    <t>Базовый уровень подконтрольных расходов, млн. руб.</t>
  </si>
  <si>
    <t>Индекс эффективности подконтрольных расходов</t>
  </si>
  <si>
    <t>Коэффициент эластичности</t>
  </si>
  <si>
    <t>Норматив потерь электроэнергии</t>
  </si>
  <si>
    <t xml:space="preserve">Уровень качества реализуемых товаров (услуг)
</t>
  </si>
  <si>
    <t>Максимальная  возможная корректировка НВВ, осуществляемая с учетом достижения установленного уровня надежности и качества услуг</t>
  </si>
  <si>
    <t xml:space="preserve">Показатель уровня качества осуществляемого технологического присоединения к сети
</t>
  </si>
  <si>
    <t xml:space="preserve">Показатель уровня качества обслуживания потребителей услуг
</t>
  </si>
  <si>
    <t>филиал ОАО "МРСК Юга" - "Волгоградэнерго"</t>
  </si>
  <si>
    <t>-</t>
  </si>
  <si>
    <t>х</t>
  </si>
  <si>
    <t>Предложение филиала ОАО "МРСК Юга"   - "Волгоградэнерго" по единым (котловым) тарифам на передачу электроэнергии   в Волгоградской области на 2015 г.</t>
  </si>
  <si>
    <t>ВН1*</t>
  </si>
  <si>
    <r>
      <t xml:space="preserve">где,                       </t>
    </r>
    <r>
      <rPr>
        <sz val="12"/>
        <color indexed="8"/>
        <rFont val="Calibri"/>
        <family val="2"/>
      </rPr>
      <t xml:space="preserve">                                i </t>
    </r>
  </si>
  <si>
    <t>Коэффициент эластичности подконтрольных расходов</t>
  </si>
  <si>
    <t>Предложение филиала  ОАО "МРСК Юга" - "Волгоградэнерго"  по долгосрочным параметрам регулирования для филиала  в условиях регулирования методом RAB</t>
  </si>
  <si>
    <t>Индекс эффективности операционных расходов</t>
  </si>
  <si>
    <t>Срок возврата инвестированного капитала</t>
  </si>
  <si>
    <r>
      <t xml:space="preserve">где,       </t>
    </r>
    <r>
      <rPr>
        <sz val="12"/>
        <color indexed="8"/>
        <rFont val="Calibri"/>
        <family val="2"/>
      </rPr>
      <t xml:space="preserve">                              i </t>
    </r>
  </si>
  <si>
    <t>Величина технологического расхода (потерь) электрической энергии, %</t>
  </si>
  <si>
    <t xml:space="preserve">Норматив технологического расхода (потерь) (уровень потерь), %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</si>
</sst>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"/>
    <numFmt numFmtId="166" formatCode="0.0%"/>
    <numFmt numFmtId="167" formatCode="#,##0.000"/>
    <numFmt numFmtId="168" formatCode="0.0"/>
    <numFmt numFmtId="169" formatCode="#,##0.00000_ ;\-#,##0.00000\ "/>
    <numFmt numFmtId="170" formatCode="0.000"/>
    <numFmt numFmtId="171" formatCode="0.000000"/>
    <numFmt numFmtId="172" formatCode="0.00000"/>
    <numFmt numFmtId="173" formatCode="0.0000"/>
    <numFmt numFmtId="174" formatCode="_-* #,##0.00_р_._-;\-* #,##0.00_р_._-;_-* &quot;-&quot;???_р_._-;_-@_-"/>
    <numFmt numFmtId="175" formatCode="_-* #,##0.0_р_._-;\-* #,##0.0_р_._-;_-* &quot;-&quot;???_р_._-;_-@_-"/>
    <numFmt numFmtId="176" formatCode="_-* #,##0.000_р_._-;\-* #,##0.000_р_._-;_-* &quot;-&quot;??_р_._-;_-@_-"/>
    <numFmt numFmtId="177" formatCode="#,##0.00_ ;\-#,##0.00\ "/>
    <numFmt numFmtId="178" formatCode="_-* #,##0.0_р_._-;\-* #,##0.0_р_._-;_-* &quot;-&quot;?_р_._-;_-@_-"/>
    <numFmt numFmtId="179" formatCode="#,##0.000000"/>
    <numFmt numFmtId="180" formatCode="#,##0.0000000"/>
    <numFmt numFmtId="181" formatCode="#,##0.00000"/>
    <numFmt numFmtId="182" formatCode="0.0000000"/>
    <numFmt numFmtId="183" formatCode="0.00000000"/>
    <numFmt numFmtId="184" formatCode="_-* #,##0.0_р_._-;\-* #,##0.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9" fontId="1" fillId="0" borderId="10" xfId="60" applyFont="1" applyBorder="1" applyAlignment="1">
      <alignment horizontal="center" vertical="center"/>
    </xf>
    <xf numFmtId="9" fontId="1" fillId="0" borderId="10" xfId="6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4" fillId="0" borderId="0" xfId="55" applyNumberFormat="1" applyFont="1" applyBorder="1" applyAlignment="1">
      <alignment horizontal="center" vertical="center" wrapText="1"/>
      <protection/>
    </xf>
    <xf numFmtId="1" fontId="0" fillId="0" borderId="10" xfId="0" applyNumberFormat="1" applyBorder="1" applyAlignment="1">
      <alignment horizontal="center"/>
    </xf>
    <xf numFmtId="9" fontId="1" fillId="0" borderId="10" xfId="6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0" xfId="0" applyFont="1" applyBorder="1" applyAlignment="1">
      <alignment vertical="center"/>
    </xf>
    <xf numFmtId="167" fontId="0" fillId="0" borderId="10" xfId="0" applyNumberFormat="1" applyBorder="1" applyAlignment="1">
      <alignment horizontal="center"/>
    </xf>
    <xf numFmtId="4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5" fillId="0" borderId="10" xfId="5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4" fillId="0" borderId="0" xfId="54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1" fillId="0" borderId="10" xfId="61" applyNumberFormat="1" applyFont="1" applyBorder="1" applyAlignment="1">
      <alignment horizontal="center" vertical="center"/>
    </xf>
    <xf numFmtId="9" fontId="1" fillId="0" borderId="10" xfId="61" applyFont="1" applyBorder="1" applyAlignment="1">
      <alignment horizontal="center" vertical="center"/>
    </xf>
    <xf numFmtId="9" fontId="1" fillId="0" borderId="10" xfId="61" applyFont="1" applyBorder="1" applyAlignment="1">
      <alignment horizontal="center"/>
    </xf>
    <xf numFmtId="4" fontId="6" fillId="0" borderId="10" xfId="55" applyNumberFormat="1" applyFont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horizontal="center" wrapText="1"/>
    </xf>
    <xf numFmtId="0" fontId="1" fillId="0" borderId="10" xfId="61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4" fontId="7" fillId="0" borderId="10" xfId="55" applyNumberFormat="1" applyFont="1" applyBorder="1" applyAlignment="1">
      <alignment horizontal="center" vertical="center" wrapText="1"/>
      <protection/>
    </xf>
    <xf numFmtId="43" fontId="0" fillId="0" borderId="10" xfId="67" applyFont="1" applyBorder="1" applyAlignment="1">
      <alignment horizontal="center" vertical="center"/>
    </xf>
    <xf numFmtId="43" fontId="0" fillId="0" borderId="10" xfId="67" applyFont="1" applyBorder="1" applyAlignment="1">
      <alignment/>
    </xf>
    <xf numFmtId="43" fontId="0" fillId="0" borderId="0" xfId="67" applyFont="1" applyAlignment="1">
      <alignment/>
    </xf>
    <xf numFmtId="184" fontId="0" fillId="0" borderId="10" xfId="67" applyNumberFormat="1" applyFont="1" applyBorder="1" applyAlignment="1">
      <alignment horizontal="center" vertical="center"/>
    </xf>
    <xf numFmtId="184" fontId="0" fillId="0" borderId="13" xfId="67" applyNumberFormat="1" applyFont="1" applyBorder="1" applyAlignment="1">
      <alignment/>
    </xf>
    <xf numFmtId="43" fontId="0" fillId="0" borderId="13" xfId="67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184" fontId="0" fillId="0" borderId="10" xfId="67" applyNumberFormat="1" applyFont="1" applyBorder="1" applyAlignment="1">
      <alignment/>
    </xf>
    <xf numFmtId="185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/>
    </xf>
    <xf numFmtId="9" fontId="1" fillId="0" borderId="16" xfId="62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 wrapText="1"/>
    </xf>
    <xf numFmtId="9" fontId="1" fillId="0" borderId="10" xfId="62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9" fontId="1" fillId="0" borderId="22" xfId="62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4" fontId="4" fillId="0" borderId="25" xfId="55" applyNumberFormat="1" applyFont="1" applyBorder="1" applyAlignment="1">
      <alignment horizontal="center" vertical="center" wrapText="1"/>
      <protection/>
    </xf>
    <xf numFmtId="4" fontId="4" fillId="0" borderId="23" xfId="55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wrapText="1"/>
    </xf>
    <xf numFmtId="4" fontId="4" fillId="0" borderId="27" xfId="55" applyNumberFormat="1" applyFont="1" applyBorder="1" applyAlignment="1">
      <alignment horizontal="center" vertical="center" wrapText="1"/>
      <protection/>
    </xf>
    <xf numFmtId="4" fontId="4" fillId="0" borderId="18" xfId="55" applyNumberFormat="1" applyFont="1" applyBorder="1" applyAlignment="1">
      <alignment horizontal="center" vertical="center" wrapText="1"/>
      <protection/>
    </xf>
    <xf numFmtId="4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32" xfId="0" applyBorder="1" applyAlignment="1">
      <alignment horizontal="center"/>
    </xf>
    <xf numFmtId="4" fontId="0" fillId="0" borderId="33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7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13" xfId="0" applyBorder="1" applyAlignment="1">
      <alignment horizontal="center"/>
    </xf>
    <xf numFmtId="4" fontId="1" fillId="0" borderId="13" xfId="62" applyNumberFormat="1" applyFont="1" applyBorder="1" applyAlignment="1">
      <alignment horizontal="center" vertical="center"/>
    </xf>
    <xf numFmtId="9" fontId="1" fillId="0" borderId="13" xfId="62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/>
    </xf>
    <xf numFmtId="166" fontId="1" fillId="0" borderId="13" xfId="62" applyNumberFormat="1" applyFont="1" applyBorder="1" applyAlignment="1">
      <alignment horizontal="center"/>
    </xf>
    <xf numFmtId="9" fontId="1" fillId="0" borderId="13" xfId="62" applyFont="1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166" fontId="1" fillId="0" borderId="10" xfId="62" applyNumberFormat="1" applyFont="1" applyBorder="1" applyAlignment="1">
      <alignment horizontal="center"/>
    </xf>
    <xf numFmtId="9" fontId="1" fillId="0" borderId="10" xfId="62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6" fontId="1" fillId="0" borderId="22" xfId="62" applyNumberFormat="1" applyFont="1" applyBorder="1" applyAlignment="1">
      <alignment horizontal="center"/>
    </xf>
    <xf numFmtId="9" fontId="1" fillId="0" borderId="22" xfId="62" applyFont="1" applyBorder="1" applyAlignment="1">
      <alignment horizontal="center"/>
    </xf>
    <xf numFmtId="3" fontId="0" fillId="0" borderId="2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10" fontId="0" fillId="0" borderId="0" xfId="60" applyNumberFormat="1" applyFont="1" applyAlignment="1">
      <alignment/>
    </xf>
    <xf numFmtId="10" fontId="2" fillId="0" borderId="0" xfId="60" applyNumberFormat="1" applyFont="1" applyBorder="1" applyAlignment="1">
      <alignment vertical="center"/>
    </xf>
    <xf numFmtId="10" fontId="0" fillId="0" borderId="0" xfId="60" applyNumberFormat="1" applyFont="1" applyBorder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4" fillId="0" borderId="0" xfId="55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4" fillId="0" borderId="0" xfId="54" applyNumberFormat="1" applyFont="1" applyBorder="1" applyAlignment="1">
      <alignment horizontal="center"/>
      <protection/>
    </xf>
    <xf numFmtId="4" fontId="5" fillId="0" borderId="39" xfId="54" applyNumberFormat="1" applyFont="1" applyBorder="1" applyAlignment="1">
      <alignment horizontal="center"/>
      <protection/>
    </xf>
    <xf numFmtId="4" fontId="5" fillId="0" borderId="40" xfId="54" applyNumberFormat="1" applyFont="1" applyBorder="1" applyAlignment="1">
      <alignment horizontal="center"/>
      <protection/>
    </xf>
    <xf numFmtId="4" fontId="5" fillId="0" borderId="10" xfId="55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6" fillId="0" borderId="39" xfId="54" applyNumberFormat="1" applyFont="1" applyBorder="1" applyAlignment="1">
      <alignment horizontal="center"/>
      <protection/>
    </xf>
    <xf numFmtId="0" fontId="0" fillId="0" borderId="40" xfId="0" applyFont="1" applyBorder="1" applyAlignment="1">
      <alignment horizontal="center"/>
    </xf>
    <xf numFmtId="4" fontId="6" fillId="0" borderId="11" xfId="55" applyNumberFormat="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39" xfId="54" applyNumberFormat="1" applyFont="1" applyBorder="1" applyAlignment="1">
      <alignment horizontal="center" vertical="center"/>
      <protection/>
    </xf>
    <xf numFmtId="4" fontId="5" fillId="0" borderId="40" xfId="54" applyNumberFormat="1" applyFont="1" applyBorder="1" applyAlignment="1">
      <alignment horizontal="center" vertical="center"/>
      <protection/>
    </xf>
    <xf numFmtId="4" fontId="5" fillId="0" borderId="11" xfId="55" applyNumberFormat="1" applyFont="1" applyBorder="1" applyAlignment="1">
      <alignment horizontal="center" vertical="center" wrapText="1"/>
      <protection/>
    </xf>
    <xf numFmtId="4" fontId="5" fillId="0" borderId="13" xfId="55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center" wrapText="1"/>
    </xf>
    <xf numFmtId="4" fontId="4" fillId="0" borderId="42" xfId="55" applyNumberFormat="1" applyFont="1" applyBorder="1" applyAlignment="1">
      <alignment horizontal="center" vertical="center" wrapText="1"/>
      <protection/>
    </xf>
    <xf numFmtId="4" fontId="4" fillId="0" borderId="43" xfId="55" applyNumberFormat="1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4" fontId="4" fillId="0" borderId="26" xfId="54" applyNumberFormat="1" applyFont="1" applyBorder="1" applyAlignment="1">
      <alignment horizontal="center"/>
      <protection/>
    </xf>
    <xf numFmtId="4" fontId="4" fillId="0" borderId="19" xfId="54" applyNumberFormat="1" applyFont="1" applyBorder="1" applyAlignment="1">
      <alignment horizontal="center"/>
      <protection/>
    </xf>
    <xf numFmtId="0" fontId="0" fillId="0" borderId="49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0 2" xfId="53"/>
    <cellStyle name="Обычный_19 07 2007 Тарифы на передачу РСК на 2007 год (2)" xfId="54"/>
    <cellStyle name="Обычный_Приложение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4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4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16</xdr:row>
      <xdr:rowOff>38100</xdr:rowOff>
    </xdr:from>
    <xdr:to>
      <xdr:col>4</xdr:col>
      <xdr:colOff>1781175</xdr:colOff>
      <xdr:row>17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0175" y="4829175"/>
          <a:ext cx="1752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21</xdr:row>
      <xdr:rowOff>19050</xdr:rowOff>
    </xdr:from>
    <xdr:to>
      <xdr:col>4</xdr:col>
      <xdr:colOff>1847850</xdr:colOff>
      <xdr:row>22</xdr:row>
      <xdr:rowOff>9525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5991225"/>
          <a:ext cx="1809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16</xdr:row>
      <xdr:rowOff>47625</xdr:rowOff>
    </xdr:from>
    <xdr:to>
      <xdr:col>5</xdr:col>
      <xdr:colOff>1676400</xdr:colOff>
      <xdr:row>17</xdr:row>
      <xdr:rowOff>19050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15175" y="4838700"/>
          <a:ext cx="1638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</xdr:row>
      <xdr:rowOff>19050</xdr:rowOff>
    </xdr:from>
    <xdr:to>
      <xdr:col>6</xdr:col>
      <xdr:colOff>19050</xdr:colOff>
      <xdr:row>22</xdr:row>
      <xdr:rowOff>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5991225"/>
          <a:ext cx="1724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47</xdr:row>
      <xdr:rowOff>76200</xdr:rowOff>
    </xdr:from>
    <xdr:to>
      <xdr:col>2</xdr:col>
      <xdr:colOff>1095375</xdr:colOff>
      <xdr:row>47</xdr:row>
      <xdr:rowOff>352425</xdr:rowOff>
    </xdr:to>
    <xdr:pic>
      <xdr:nvPicPr>
        <xdr:cNvPr id="5" name="Рисунок 2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28975" y="829627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46</xdr:row>
      <xdr:rowOff>114300</xdr:rowOff>
    </xdr:from>
    <xdr:to>
      <xdr:col>2</xdr:col>
      <xdr:colOff>1095375</xdr:colOff>
      <xdr:row>46</xdr:row>
      <xdr:rowOff>390525</xdr:rowOff>
    </xdr:to>
    <xdr:pic>
      <xdr:nvPicPr>
        <xdr:cNvPr id="6" name="Рисунок 2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28975" y="781050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48</xdr:row>
      <xdr:rowOff>66675</xdr:rowOff>
    </xdr:from>
    <xdr:to>
      <xdr:col>2</xdr:col>
      <xdr:colOff>1095375</xdr:colOff>
      <xdr:row>48</xdr:row>
      <xdr:rowOff>304800</xdr:rowOff>
    </xdr:to>
    <xdr:pic>
      <xdr:nvPicPr>
        <xdr:cNvPr id="7" name="Рисунок 2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8782050"/>
          <a:ext cx="495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49</xdr:row>
      <xdr:rowOff>38100</xdr:rowOff>
    </xdr:from>
    <xdr:to>
      <xdr:col>2</xdr:col>
      <xdr:colOff>1076325</xdr:colOff>
      <xdr:row>49</xdr:row>
      <xdr:rowOff>285750</xdr:rowOff>
    </xdr:to>
    <xdr:pic>
      <xdr:nvPicPr>
        <xdr:cNvPr id="8" name="Рисунок 2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14700" y="9229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50</xdr:row>
      <xdr:rowOff>19050</xdr:rowOff>
    </xdr:from>
    <xdr:to>
      <xdr:col>2</xdr:col>
      <xdr:colOff>1066800</xdr:colOff>
      <xdr:row>51</xdr:row>
      <xdr:rowOff>9525</xdr:rowOff>
    </xdr:to>
    <xdr:pic>
      <xdr:nvPicPr>
        <xdr:cNvPr id="9" name="Рисунок 2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19450" y="951547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51</xdr:row>
      <xdr:rowOff>19050</xdr:rowOff>
    </xdr:from>
    <xdr:to>
      <xdr:col>2</xdr:col>
      <xdr:colOff>1085850</xdr:colOff>
      <xdr:row>52</xdr:row>
      <xdr:rowOff>47625</xdr:rowOff>
    </xdr:to>
    <xdr:pic>
      <xdr:nvPicPr>
        <xdr:cNvPr id="10" name="Рисунок 3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0" y="98298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1933575</xdr:colOff>
      <xdr:row>17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43275" y="4657725"/>
          <a:ext cx="1933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1933575</xdr:colOff>
      <xdr:row>22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43275" y="5724525"/>
          <a:ext cx="1933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2028825</xdr:colOff>
      <xdr:row>17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10200" y="4657725"/>
          <a:ext cx="2028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2028825</xdr:colOff>
      <xdr:row>22</xdr:row>
      <xdr:rowOff>19050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10200" y="5724525"/>
          <a:ext cx="2028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31</xdr:row>
      <xdr:rowOff>76200</xdr:rowOff>
    </xdr:from>
    <xdr:to>
      <xdr:col>0</xdr:col>
      <xdr:colOff>1095375</xdr:colOff>
      <xdr:row>31</xdr:row>
      <xdr:rowOff>295275</xdr:rowOff>
    </xdr:to>
    <xdr:pic>
      <xdr:nvPicPr>
        <xdr:cNvPr id="5" name="Рисунок 2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3425" y="7972425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30</xdr:row>
      <xdr:rowOff>114300</xdr:rowOff>
    </xdr:from>
    <xdr:to>
      <xdr:col>0</xdr:col>
      <xdr:colOff>1095375</xdr:colOff>
      <xdr:row>30</xdr:row>
      <xdr:rowOff>295275</xdr:rowOff>
    </xdr:to>
    <xdr:pic>
      <xdr:nvPicPr>
        <xdr:cNvPr id="6" name="Рисунок 2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3425" y="7715250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32</xdr:row>
      <xdr:rowOff>66675</xdr:rowOff>
    </xdr:from>
    <xdr:to>
      <xdr:col>0</xdr:col>
      <xdr:colOff>1095375</xdr:colOff>
      <xdr:row>32</xdr:row>
      <xdr:rowOff>295275</xdr:rowOff>
    </xdr:to>
    <xdr:pic>
      <xdr:nvPicPr>
        <xdr:cNvPr id="7" name="Рисунок 2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825817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33</xdr:row>
      <xdr:rowOff>38100</xdr:rowOff>
    </xdr:from>
    <xdr:to>
      <xdr:col>0</xdr:col>
      <xdr:colOff>1076325</xdr:colOff>
      <xdr:row>33</xdr:row>
      <xdr:rowOff>285750</xdr:rowOff>
    </xdr:to>
    <xdr:pic>
      <xdr:nvPicPr>
        <xdr:cNvPr id="8" name="Рисунок 2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8524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34</xdr:row>
      <xdr:rowOff>19050</xdr:rowOff>
    </xdr:from>
    <xdr:to>
      <xdr:col>0</xdr:col>
      <xdr:colOff>1066800</xdr:colOff>
      <xdr:row>35</xdr:row>
      <xdr:rowOff>9525</xdr:rowOff>
    </xdr:to>
    <xdr:pic>
      <xdr:nvPicPr>
        <xdr:cNvPr id="9" name="Рисунок 2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3900" y="880110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35</xdr:row>
      <xdr:rowOff>19050</xdr:rowOff>
    </xdr:from>
    <xdr:to>
      <xdr:col>0</xdr:col>
      <xdr:colOff>1085850</xdr:colOff>
      <xdr:row>36</xdr:row>
      <xdr:rowOff>47625</xdr:rowOff>
    </xdr:to>
    <xdr:pic>
      <xdr:nvPicPr>
        <xdr:cNvPr id="10" name="Рисунок 3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90963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2095500</xdr:colOff>
      <xdr:row>17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43200" y="5162550"/>
          <a:ext cx="2095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2028825</xdr:colOff>
      <xdr:row>16</xdr:row>
      <xdr:rowOff>314325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162550"/>
          <a:ext cx="2028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2028825</xdr:colOff>
      <xdr:row>21</xdr:row>
      <xdr:rowOff>304800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6296025"/>
          <a:ext cx="2028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31</xdr:row>
      <xdr:rowOff>76200</xdr:rowOff>
    </xdr:from>
    <xdr:to>
      <xdr:col>0</xdr:col>
      <xdr:colOff>1095375</xdr:colOff>
      <xdr:row>31</xdr:row>
      <xdr:rowOff>333375</xdr:rowOff>
    </xdr:to>
    <xdr:pic>
      <xdr:nvPicPr>
        <xdr:cNvPr id="4" name="Рисунок 2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3425" y="86296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30</xdr:row>
      <xdr:rowOff>114300</xdr:rowOff>
    </xdr:from>
    <xdr:to>
      <xdr:col>0</xdr:col>
      <xdr:colOff>1095375</xdr:colOff>
      <xdr:row>30</xdr:row>
      <xdr:rowOff>342900</xdr:rowOff>
    </xdr:to>
    <xdr:pic>
      <xdr:nvPicPr>
        <xdr:cNvPr id="5" name="Рисунок 2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3425" y="8324850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32</xdr:row>
      <xdr:rowOff>66675</xdr:rowOff>
    </xdr:from>
    <xdr:to>
      <xdr:col>0</xdr:col>
      <xdr:colOff>1095375</xdr:colOff>
      <xdr:row>32</xdr:row>
      <xdr:rowOff>304800</xdr:rowOff>
    </xdr:to>
    <xdr:pic>
      <xdr:nvPicPr>
        <xdr:cNvPr id="6" name="Рисунок 2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8953500"/>
          <a:ext cx="495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33</xdr:row>
      <xdr:rowOff>38100</xdr:rowOff>
    </xdr:from>
    <xdr:to>
      <xdr:col>0</xdr:col>
      <xdr:colOff>1076325</xdr:colOff>
      <xdr:row>33</xdr:row>
      <xdr:rowOff>285750</xdr:rowOff>
    </xdr:to>
    <xdr:pic>
      <xdr:nvPicPr>
        <xdr:cNvPr id="7" name="Рисунок 2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92583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34</xdr:row>
      <xdr:rowOff>19050</xdr:rowOff>
    </xdr:from>
    <xdr:to>
      <xdr:col>0</xdr:col>
      <xdr:colOff>1066800</xdr:colOff>
      <xdr:row>35</xdr:row>
      <xdr:rowOff>9525</xdr:rowOff>
    </xdr:to>
    <xdr:pic>
      <xdr:nvPicPr>
        <xdr:cNvPr id="8" name="Рисунок 2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3900" y="952500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35</xdr:row>
      <xdr:rowOff>19050</xdr:rowOff>
    </xdr:from>
    <xdr:to>
      <xdr:col>0</xdr:col>
      <xdr:colOff>1085850</xdr:colOff>
      <xdr:row>36</xdr:row>
      <xdr:rowOff>0</xdr:rowOff>
    </xdr:to>
    <xdr:pic>
      <xdr:nvPicPr>
        <xdr:cNvPr id="9" name="Рисунок 3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9820275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1933575</xdr:colOff>
      <xdr:row>22</xdr:row>
      <xdr:rowOff>19050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43200" y="6296025"/>
          <a:ext cx="1933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ludnevaOA\AppData\Local\Microsoft\Windows\Temporary%20Internet%20Files\Content.Outlook\YRD9N8V6\&#1053;&#1042;&#1042;%20&#1080;&#1085;&#1076;&#1077;&#1082;&#1089;%20+%20RAB%20%202015-2018%20&#1086;&#1090;%2018%2004%202014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В региона_инд"/>
      <sheetName val="Регион коротко"/>
      <sheetName val="Долг.индекс"/>
      <sheetName val="Пр.2.3 Баланс электроэнергии "/>
      <sheetName val="Пр.2.4 ФСК"/>
      <sheetName val="Пр.2.5 Потери+ТСО "/>
      <sheetName val="Потери ожид 2014"/>
      <sheetName val="Налог на прибыль_инд"/>
      <sheetName val="ФСК регион"/>
      <sheetName val="Индекс шаблон"/>
      <sheetName val="Долгосроч параметр индекс"/>
      <sheetName val="Долгосроч параметр RAB"/>
      <sheetName val="НВВ региона RAB"/>
      <sheetName val="Регион Минтоп"/>
      <sheetName val="Прил 2 Расчет расх. по RAB"/>
      <sheetName val="Прил 2 Фин проек"/>
      <sheetName val="Подконтрол"/>
      <sheetName val="Неподконтрол"/>
      <sheetName val="Дивиденды"/>
      <sheetName val="1.1. к Порядку"/>
      <sheetName val="2.1.к Порядку"/>
      <sheetName val="3 к Порядку"/>
      <sheetName val="4 к Порядку"/>
      <sheetName val="5 к Порядку"/>
      <sheetName val="6 к Порядку"/>
      <sheetName val="Анализ ТР"/>
      <sheetName val="Выпадающие"/>
      <sheetName val="Корректировка"/>
      <sheetName val="Оборот Дт "/>
      <sheetName val="Исходные данные баланc"/>
      <sheetName val="Критерии перехода"/>
      <sheetName val="Амортизация"/>
      <sheetName val="Баланс под потери"/>
      <sheetName val="Выпадающие ТПП"/>
    </sheetNames>
    <sheetDataSet>
      <sheetData sheetId="2">
        <row r="9">
          <cell r="N9">
            <v>0.01</v>
          </cell>
          <cell r="O9">
            <v>0.01</v>
          </cell>
          <cell r="Q9">
            <v>0.01</v>
          </cell>
          <cell r="R9">
            <v>0.01</v>
          </cell>
          <cell r="S9">
            <v>0.01</v>
          </cell>
        </row>
      </sheetData>
      <sheetData sheetId="10">
        <row r="6">
          <cell r="G6">
            <v>7.250020301366039</v>
          </cell>
        </row>
      </sheetData>
      <sheetData sheetId="11">
        <row r="6">
          <cell r="K6">
            <v>0.0743</v>
          </cell>
          <cell r="L6">
            <v>1.0291</v>
          </cell>
          <cell r="M6">
            <v>0.8975</v>
          </cell>
          <cell r="N6">
            <v>7.250020301366039</v>
          </cell>
        </row>
        <row r="7">
          <cell r="K7">
            <v>0.0732</v>
          </cell>
          <cell r="L7">
            <v>1.0136</v>
          </cell>
          <cell r="M7">
            <v>0.8975</v>
          </cell>
        </row>
        <row r="8">
          <cell r="K8">
            <v>0.0721</v>
          </cell>
          <cell r="L8">
            <v>1</v>
          </cell>
          <cell r="M8">
            <v>0.8975</v>
          </cell>
        </row>
        <row r="9">
          <cell r="K9">
            <v>0.071</v>
          </cell>
          <cell r="L9">
            <v>1</v>
          </cell>
          <cell r="M9">
            <v>0.8975</v>
          </cell>
        </row>
        <row r="10">
          <cell r="K10">
            <v>0.07</v>
          </cell>
          <cell r="L10">
            <v>1</v>
          </cell>
          <cell r="M10">
            <v>0.8975</v>
          </cell>
        </row>
      </sheetData>
      <sheetData sheetId="14">
        <row r="10">
          <cell r="J10">
            <v>0.01</v>
          </cell>
          <cell r="K10">
            <v>0.01</v>
          </cell>
          <cell r="L10">
            <v>0.01</v>
          </cell>
          <cell r="M10">
            <v>0.01</v>
          </cell>
          <cell r="N10">
            <v>0.01</v>
          </cell>
        </row>
        <row r="39">
          <cell r="J39">
            <v>2619230.8</v>
          </cell>
        </row>
      </sheetData>
      <sheetData sheetId="15">
        <row r="27">
          <cell r="G27">
            <v>35</v>
          </cell>
        </row>
        <row r="42">
          <cell r="I42">
            <v>140689.1952256937</v>
          </cell>
          <cell r="J42">
            <v>155432.75320621082</v>
          </cell>
          <cell r="K42">
            <v>197480.7798889868</v>
          </cell>
          <cell r="L42">
            <v>162838.5783164193</v>
          </cell>
          <cell r="M42">
            <v>162725.27639560882</v>
          </cell>
        </row>
        <row r="43">
          <cell r="I43">
            <v>0.05</v>
          </cell>
          <cell r="J43">
            <v>0.05</v>
          </cell>
          <cell r="K43">
            <v>0.06</v>
          </cell>
          <cell r="L43">
            <v>0.055</v>
          </cell>
          <cell r="M43">
            <v>0.11</v>
          </cell>
        </row>
        <row r="44">
          <cell r="I44">
            <v>0.11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</row>
        <row r="105">
          <cell r="I105">
            <v>13405314.291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tabSelected="1" view="pageBreakPreview" zoomScaleSheetLayoutView="100" zoomScalePageLayoutView="0" workbookViewId="0" topLeftCell="A16">
      <selection activeCell="D47" sqref="D47"/>
    </sheetView>
  </sheetViews>
  <sheetFormatPr defaultColWidth="9.140625" defaultRowHeight="15"/>
  <cols>
    <col min="2" max="2" width="24.57421875" style="0" customWidth="1"/>
    <col min="3" max="3" width="16.8515625" style="0" customWidth="1"/>
    <col min="4" max="4" width="21.00390625" style="0" customWidth="1"/>
    <col min="5" max="5" width="20.140625" style="0" customWidth="1"/>
    <col min="6" max="6" width="20.7109375" style="0" customWidth="1"/>
    <col min="7" max="7" width="17.57421875" style="0" customWidth="1"/>
    <col min="8" max="8" width="24.00390625" style="0" customWidth="1"/>
    <col min="9" max="9" width="21.00390625" style="0" customWidth="1"/>
    <col min="10" max="10" width="18.28125" style="0" customWidth="1"/>
    <col min="11" max="11" width="20.57421875" style="0" customWidth="1"/>
    <col min="12" max="12" width="19.00390625" style="0" customWidth="1"/>
    <col min="13" max="13" width="18.28125" style="0" customWidth="1"/>
    <col min="14" max="14" width="18.7109375" style="0" customWidth="1"/>
  </cols>
  <sheetData>
    <row r="2" spans="1:13" ht="15">
      <c r="A2" s="132" t="s">
        <v>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>
      <c r="A4" s="133" t="s">
        <v>0</v>
      </c>
      <c r="B4" s="133" t="s">
        <v>1</v>
      </c>
      <c r="C4" s="133" t="s">
        <v>2</v>
      </c>
      <c r="D4" s="133" t="s">
        <v>4</v>
      </c>
      <c r="E4" s="133" t="s">
        <v>21</v>
      </c>
      <c r="F4" s="133" t="s">
        <v>5</v>
      </c>
      <c r="G4" s="133" t="s">
        <v>6</v>
      </c>
      <c r="H4" s="152" t="s">
        <v>3</v>
      </c>
      <c r="I4" s="152"/>
      <c r="J4" s="135" t="s">
        <v>18</v>
      </c>
      <c r="K4" s="133" t="s">
        <v>22</v>
      </c>
      <c r="L4" s="133" t="s">
        <v>19</v>
      </c>
      <c r="M4" s="133" t="s">
        <v>20</v>
      </c>
    </row>
    <row r="5" spans="1:13" ht="103.5" customHeight="1">
      <c r="A5" s="133"/>
      <c r="B5" s="133"/>
      <c r="C5" s="133"/>
      <c r="D5" s="133"/>
      <c r="E5" s="133"/>
      <c r="F5" s="133"/>
      <c r="G5" s="133"/>
      <c r="H5" s="23" t="s">
        <v>24</v>
      </c>
      <c r="I5" s="23" t="s">
        <v>25</v>
      </c>
      <c r="J5" s="136"/>
      <c r="K5" s="133"/>
      <c r="L5" s="133"/>
      <c r="M5" s="133"/>
    </row>
    <row r="6" spans="1:13" ht="15" hidden="1">
      <c r="A6" s="148"/>
      <c r="B6" s="149" t="s">
        <v>12</v>
      </c>
      <c r="C6" s="4">
        <v>2014</v>
      </c>
      <c r="D6" s="10">
        <v>401.024</v>
      </c>
      <c r="E6" s="1">
        <v>0.03</v>
      </c>
      <c r="F6" s="16">
        <v>1729</v>
      </c>
      <c r="G6" s="14">
        <v>13.2281492821739</v>
      </c>
      <c r="H6" s="11">
        <v>0.09</v>
      </c>
      <c r="I6" s="2">
        <v>0.11</v>
      </c>
      <c r="J6" s="17">
        <v>0.75</v>
      </c>
      <c r="K6" s="16">
        <v>35</v>
      </c>
      <c r="L6" s="5">
        <v>0.5246</v>
      </c>
      <c r="M6" s="5">
        <v>1.0102</v>
      </c>
    </row>
    <row r="7" spans="1:13" ht="15">
      <c r="A7" s="148"/>
      <c r="B7" s="149"/>
      <c r="C7" s="4">
        <v>2015</v>
      </c>
      <c r="D7" s="10">
        <v>401.024</v>
      </c>
      <c r="E7" s="1">
        <v>0.03</v>
      </c>
      <c r="F7" s="16">
        <v>1729</v>
      </c>
      <c r="G7" s="14">
        <v>24.8437522608604</v>
      </c>
      <c r="H7" s="11">
        <v>0.09</v>
      </c>
      <c r="I7" s="2">
        <v>0.11</v>
      </c>
      <c r="J7" s="17">
        <v>0.75</v>
      </c>
      <c r="K7" s="16">
        <v>35</v>
      </c>
      <c r="L7" s="5">
        <v>0.5196</v>
      </c>
      <c r="M7" s="5">
        <v>1.0102</v>
      </c>
    </row>
    <row r="8" spans="1:13" ht="15">
      <c r="A8" s="148"/>
      <c r="B8" s="149"/>
      <c r="C8" s="4">
        <v>2016</v>
      </c>
      <c r="D8" s="10">
        <v>401.024</v>
      </c>
      <c r="E8" s="1">
        <v>0.03</v>
      </c>
      <c r="F8" s="16">
        <v>1729</v>
      </c>
      <c r="G8" s="14">
        <v>27.5459814634312</v>
      </c>
      <c r="H8" s="11">
        <v>0.1</v>
      </c>
      <c r="I8" s="2">
        <v>0.11</v>
      </c>
      <c r="J8" s="17">
        <v>0.75</v>
      </c>
      <c r="K8" s="16">
        <v>35</v>
      </c>
      <c r="L8" s="5">
        <v>0.5118</v>
      </c>
      <c r="M8" s="5">
        <v>1.0102</v>
      </c>
    </row>
    <row r="9" spans="1:13" ht="15">
      <c r="A9" s="148"/>
      <c r="B9" s="149"/>
      <c r="C9" s="4">
        <v>2017</v>
      </c>
      <c r="D9" s="10">
        <v>401.024</v>
      </c>
      <c r="E9" s="1">
        <v>0.03</v>
      </c>
      <c r="F9" s="16">
        <v>1729</v>
      </c>
      <c r="G9" s="14">
        <v>30.4843892887408</v>
      </c>
      <c r="H9" s="11">
        <v>0.11</v>
      </c>
      <c r="I9" s="2">
        <v>0.11</v>
      </c>
      <c r="J9" s="17">
        <v>0.75</v>
      </c>
      <c r="K9" s="16">
        <v>35</v>
      </c>
      <c r="L9" s="5">
        <v>0.5041</v>
      </c>
      <c r="M9" s="5">
        <v>1.0102</v>
      </c>
    </row>
    <row r="10" spans="2:15" ht="15">
      <c r="B10" s="150" t="s">
        <v>62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</row>
    <row r="12" spans="2:15" ht="15">
      <c r="B12" s="6" t="s">
        <v>26</v>
      </c>
      <c r="C12" s="6"/>
      <c r="D12" s="6"/>
      <c r="E12" s="6"/>
      <c r="F12" s="6"/>
      <c r="G12" s="6"/>
      <c r="H12" s="13"/>
      <c r="I12" s="13"/>
      <c r="J12" s="13"/>
      <c r="K12" s="13"/>
      <c r="L12" s="13"/>
      <c r="M12" s="13"/>
      <c r="N12" s="6"/>
      <c r="O12" s="6"/>
    </row>
    <row r="13" spans="8:13" ht="15">
      <c r="H13" s="8"/>
      <c r="I13" s="8"/>
      <c r="J13" s="8"/>
      <c r="K13" s="8"/>
      <c r="L13" s="8"/>
      <c r="M13" s="8"/>
    </row>
    <row r="14" spans="2:13" ht="16.5" customHeight="1">
      <c r="B14" s="133" t="s">
        <v>1</v>
      </c>
      <c r="C14" s="140" t="s">
        <v>11</v>
      </c>
      <c r="D14" s="140" t="s">
        <v>17</v>
      </c>
      <c r="E14" s="145" t="s">
        <v>7</v>
      </c>
      <c r="F14" s="146"/>
      <c r="G14" s="147" t="s">
        <v>27</v>
      </c>
      <c r="H14" s="131"/>
      <c r="I14" s="143"/>
      <c r="J14" s="22"/>
      <c r="K14" s="144"/>
      <c r="L14" s="144"/>
      <c r="M14" s="134"/>
    </row>
    <row r="15" spans="2:13" ht="78.75">
      <c r="B15" s="133"/>
      <c r="C15" s="142"/>
      <c r="D15" s="142"/>
      <c r="E15" s="18" t="s">
        <v>28</v>
      </c>
      <c r="F15" s="18" t="s">
        <v>8</v>
      </c>
      <c r="G15" s="147"/>
      <c r="H15" s="131"/>
      <c r="I15" s="143"/>
      <c r="J15" s="22"/>
      <c r="K15" s="9"/>
      <c r="L15" s="9"/>
      <c r="M15" s="134"/>
    </row>
    <row r="16" spans="2:13" ht="18" customHeight="1">
      <c r="B16" s="137" t="s">
        <v>12</v>
      </c>
      <c r="C16" s="140" t="s">
        <v>9</v>
      </c>
      <c r="D16" s="7" t="s">
        <v>13</v>
      </c>
      <c r="E16" s="12">
        <v>796853.94</v>
      </c>
      <c r="F16" s="12">
        <v>125.45</v>
      </c>
      <c r="G16" s="12">
        <v>2133.49</v>
      </c>
      <c r="H16" s="131"/>
      <c r="I16" s="131"/>
      <c r="J16" s="21"/>
      <c r="K16" s="19"/>
      <c r="L16" s="8"/>
      <c r="M16" s="8"/>
    </row>
    <row r="17" spans="2:13" ht="15">
      <c r="B17" s="138"/>
      <c r="C17" s="141"/>
      <c r="D17" s="7" t="s">
        <v>16</v>
      </c>
      <c r="E17" s="12">
        <v>1034126.07</v>
      </c>
      <c r="F17" s="12">
        <v>247.93</v>
      </c>
      <c r="G17" s="12">
        <v>2853.88</v>
      </c>
      <c r="H17" s="131"/>
      <c r="I17" s="131"/>
      <c r="J17" s="21"/>
      <c r="K17" s="19"/>
      <c r="L17" s="8"/>
      <c r="M17" s="8"/>
    </row>
    <row r="18" spans="2:13" ht="15">
      <c r="B18" s="138"/>
      <c r="C18" s="141"/>
      <c r="D18" s="7" t="s">
        <v>14</v>
      </c>
      <c r="E18" s="12">
        <v>1252035.51</v>
      </c>
      <c r="F18" s="12">
        <v>396.05</v>
      </c>
      <c r="G18" s="12">
        <v>3024.82</v>
      </c>
      <c r="H18" s="131"/>
      <c r="I18" s="131"/>
      <c r="J18" s="21"/>
      <c r="K18" s="19"/>
      <c r="L18" s="8"/>
      <c r="M18" s="8"/>
    </row>
    <row r="19" spans="2:13" ht="15">
      <c r="B19" s="139"/>
      <c r="C19" s="142"/>
      <c r="D19" s="7" t="s">
        <v>15</v>
      </c>
      <c r="E19" s="12">
        <v>1530780.19</v>
      </c>
      <c r="F19" s="12">
        <v>547.18</v>
      </c>
      <c r="G19" s="12">
        <v>3804.43</v>
      </c>
      <c r="H19" s="131"/>
      <c r="I19" s="131"/>
      <c r="J19" s="21"/>
      <c r="K19" s="19"/>
      <c r="L19" s="8"/>
      <c r="M19" s="8"/>
    </row>
    <row r="20" spans="2:13" ht="18.75" customHeight="1">
      <c r="B20" s="137" t="s">
        <v>12</v>
      </c>
      <c r="C20" s="140" t="s">
        <v>10</v>
      </c>
      <c r="D20" s="7" t="s">
        <v>13</v>
      </c>
      <c r="E20" s="12">
        <f aca="true" t="shared" si="0" ref="E20:F23">ROUND(E16*1.048,2)</f>
        <v>835102.93</v>
      </c>
      <c r="F20" s="12">
        <f t="shared" si="0"/>
        <v>131.47</v>
      </c>
      <c r="G20" s="12">
        <f>ROUND(G16*1.048,5)</f>
        <v>2235.89752</v>
      </c>
      <c r="H20" s="131"/>
      <c r="I20" s="131"/>
      <c r="J20" s="20"/>
      <c r="K20" s="20"/>
      <c r="L20" s="20"/>
      <c r="M20" s="8"/>
    </row>
    <row r="21" spans="2:13" ht="15">
      <c r="B21" s="138"/>
      <c r="C21" s="141"/>
      <c r="D21" s="7" t="s">
        <v>16</v>
      </c>
      <c r="E21" s="12">
        <f t="shared" si="0"/>
        <v>1083764.12</v>
      </c>
      <c r="F21" s="12">
        <f t="shared" si="0"/>
        <v>259.83</v>
      </c>
      <c r="G21" s="12">
        <f>ROUND(G17*1.048,5)</f>
        <v>2990.86624</v>
      </c>
      <c r="H21" s="131"/>
      <c r="I21" s="131"/>
      <c r="J21" s="20"/>
      <c r="K21" s="20"/>
      <c r="L21" s="20"/>
      <c r="M21" s="8"/>
    </row>
    <row r="22" spans="2:13" ht="15">
      <c r="B22" s="138"/>
      <c r="C22" s="141"/>
      <c r="D22" s="7" t="s">
        <v>14</v>
      </c>
      <c r="E22" s="12">
        <f t="shared" si="0"/>
        <v>1312133.21</v>
      </c>
      <c r="F22" s="12">
        <f t="shared" si="0"/>
        <v>415.06</v>
      </c>
      <c r="G22" s="12">
        <f>ROUND(G18*1.048,5)</f>
        <v>3170.01136</v>
      </c>
      <c r="H22" s="131"/>
      <c r="I22" s="131"/>
      <c r="J22" s="20"/>
      <c r="K22" s="20"/>
      <c r="L22" s="20"/>
      <c r="M22" s="8"/>
    </row>
    <row r="23" spans="2:13" ht="15">
      <c r="B23" s="139"/>
      <c r="C23" s="142"/>
      <c r="D23" s="7" t="s">
        <v>15</v>
      </c>
      <c r="E23" s="12">
        <f t="shared" si="0"/>
        <v>1604257.64</v>
      </c>
      <c r="F23" s="12">
        <f t="shared" si="0"/>
        <v>573.44</v>
      </c>
      <c r="G23" s="12">
        <f>ROUND(G19*1.048,5)</f>
        <v>3987.04264</v>
      </c>
      <c r="H23" s="131"/>
      <c r="I23" s="131"/>
      <c r="J23" s="20"/>
      <c r="K23" s="20"/>
      <c r="L23" s="20"/>
      <c r="M23" s="8"/>
    </row>
    <row r="24" spans="8:11" ht="15">
      <c r="H24" s="131"/>
      <c r="I24" s="131"/>
      <c r="J24" s="21"/>
      <c r="K24" s="131"/>
    </row>
    <row r="25" spans="5:11" ht="15">
      <c r="E25" s="15"/>
      <c r="F25" s="15"/>
      <c r="G25" s="15"/>
      <c r="H25" s="131"/>
      <c r="I25" s="131"/>
      <c r="J25" s="21"/>
      <c r="K25" s="131"/>
    </row>
  </sheetData>
  <sheetProtection/>
  <mergeCells count="40">
    <mergeCell ref="M4:M5"/>
    <mergeCell ref="A6:A9"/>
    <mergeCell ref="B6:B9"/>
    <mergeCell ref="B10:O10"/>
    <mergeCell ref="K4:K5"/>
    <mergeCell ref="E4:E5"/>
    <mergeCell ref="F4:F5"/>
    <mergeCell ref="G4:G5"/>
    <mergeCell ref="H4:I4"/>
    <mergeCell ref="I16:I17"/>
    <mergeCell ref="H18:H19"/>
    <mergeCell ref="H24:H25"/>
    <mergeCell ref="I24:I25"/>
    <mergeCell ref="C14:C15"/>
    <mergeCell ref="E14:F14"/>
    <mergeCell ref="G14:G15"/>
    <mergeCell ref="H14:H15"/>
    <mergeCell ref="B16:B19"/>
    <mergeCell ref="C16:C19"/>
    <mergeCell ref="H16:H17"/>
    <mergeCell ref="J4:J5"/>
    <mergeCell ref="L4:L5"/>
    <mergeCell ref="B14:B15"/>
    <mergeCell ref="B20:B23"/>
    <mergeCell ref="C20:C23"/>
    <mergeCell ref="H20:H21"/>
    <mergeCell ref="I20:I21"/>
    <mergeCell ref="I14:I15"/>
    <mergeCell ref="K14:L14"/>
    <mergeCell ref="D14:D15"/>
    <mergeCell ref="K24:K25"/>
    <mergeCell ref="I18:I19"/>
    <mergeCell ref="I22:I23"/>
    <mergeCell ref="A2:M2"/>
    <mergeCell ref="A4:A5"/>
    <mergeCell ref="B4:B5"/>
    <mergeCell ref="C4:C5"/>
    <mergeCell ref="D4:D5"/>
    <mergeCell ref="H22:H23"/>
    <mergeCell ref="M14:M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O39"/>
  <sheetViews>
    <sheetView view="pageBreakPreview" zoomScale="90" zoomScaleSheetLayoutView="90" zoomScalePageLayoutView="0" workbookViewId="0" topLeftCell="A8">
      <selection activeCell="D27" sqref="D27:H40"/>
    </sheetView>
  </sheetViews>
  <sheetFormatPr defaultColWidth="9.140625" defaultRowHeight="15"/>
  <cols>
    <col min="2" max="2" width="26.28125" style="0" customWidth="1"/>
    <col min="3" max="3" width="16.8515625" style="0" customWidth="1"/>
    <col min="4" max="4" width="21.28125" style="0" customWidth="1"/>
    <col min="5" max="5" width="20.140625" style="0" customWidth="1"/>
    <col min="6" max="7" width="18.57421875" style="0" customWidth="1"/>
    <col min="8" max="8" width="17.8515625" style="0" customWidth="1"/>
    <col min="9" max="10" width="18.28125" style="0" customWidth="1"/>
    <col min="11" max="11" width="20.57421875" style="0" customWidth="1"/>
    <col min="12" max="12" width="19.00390625" style="0" customWidth="1"/>
    <col min="13" max="13" width="18.28125" style="0" customWidth="1"/>
    <col min="14" max="14" width="18.7109375" style="0" customWidth="1"/>
  </cols>
  <sheetData>
    <row r="2" spans="1:13" ht="15">
      <c r="A2" s="132" t="s">
        <v>29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>
      <c r="A4" s="133" t="s">
        <v>0</v>
      </c>
      <c r="B4" s="133" t="s">
        <v>1</v>
      </c>
      <c r="C4" s="133" t="s">
        <v>2</v>
      </c>
      <c r="D4" s="133" t="s">
        <v>4</v>
      </c>
      <c r="E4" s="133" t="s">
        <v>21</v>
      </c>
      <c r="F4" s="133" t="s">
        <v>5</v>
      </c>
      <c r="G4" s="133" t="s">
        <v>6</v>
      </c>
      <c r="H4" s="152" t="s">
        <v>3</v>
      </c>
      <c r="I4" s="152"/>
      <c r="J4" s="135" t="s">
        <v>18</v>
      </c>
      <c r="K4" s="133" t="s">
        <v>30</v>
      </c>
      <c r="L4" s="133" t="s">
        <v>19</v>
      </c>
      <c r="M4" s="133" t="s">
        <v>20</v>
      </c>
    </row>
    <row r="5" spans="1:13" ht="120">
      <c r="A5" s="133"/>
      <c r="B5" s="133"/>
      <c r="C5" s="133"/>
      <c r="D5" s="133"/>
      <c r="E5" s="133"/>
      <c r="F5" s="133"/>
      <c r="G5" s="133"/>
      <c r="H5" s="29" t="s">
        <v>24</v>
      </c>
      <c r="I5" s="29" t="s">
        <v>25</v>
      </c>
      <c r="J5" s="136"/>
      <c r="K5" s="133"/>
      <c r="L5" s="133"/>
      <c r="M5" s="133"/>
    </row>
    <row r="6" spans="1:13" ht="15" customHeight="1" hidden="1">
      <c r="A6" s="148">
        <v>1</v>
      </c>
      <c r="B6" s="149" t="s">
        <v>31</v>
      </c>
      <c r="C6" s="4">
        <v>2013</v>
      </c>
      <c r="D6" s="36">
        <v>745.05</v>
      </c>
      <c r="E6" s="37">
        <v>0.03</v>
      </c>
      <c r="F6" s="36">
        <v>5794</v>
      </c>
      <c r="G6" s="36">
        <v>56.76</v>
      </c>
      <c r="H6" s="38">
        <v>0.11</v>
      </c>
      <c r="I6" s="38">
        <v>0.11</v>
      </c>
      <c r="J6" s="17">
        <v>0.75</v>
      </c>
      <c r="K6" s="16">
        <v>35</v>
      </c>
      <c r="L6" s="5">
        <v>0.157</v>
      </c>
      <c r="M6" s="5">
        <v>1.0102</v>
      </c>
    </row>
    <row r="7" spans="1:13" ht="15" hidden="1">
      <c r="A7" s="148"/>
      <c r="B7" s="149"/>
      <c r="C7" s="4">
        <v>2014</v>
      </c>
      <c r="D7" s="36">
        <v>745.05</v>
      </c>
      <c r="E7" s="37">
        <v>0.03</v>
      </c>
      <c r="F7" s="36">
        <v>5794</v>
      </c>
      <c r="G7" s="36">
        <v>60.7</v>
      </c>
      <c r="H7" s="38">
        <v>0.11</v>
      </c>
      <c r="I7" s="38">
        <v>0.11</v>
      </c>
      <c r="J7" s="17">
        <v>0.75</v>
      </c>
      <c r="K7" s="16">
        <v>35</v>
      </c>
      <c r="L7" s="5">
        <v>0.1546</v>
      </c>
      <c r="M7" s="5">
        <v>1.0102</v>
      </c>
    </row>
    <row r="8" spans="1:13" ht="15">
      <c r="A8" s="148"/>
      <c r="B8" s="149"/>
      <c r="C8" s="4">
        <v>2015</v>
      </c>
      <c r="D8" s="36">
        <v>745.05</v>
      </c>
      <c r="E8" s="37">
        <v>0.03</v>
      </c>
      <c r="F8" s="36">
        <v>5794</v>
      </c>
      <c r="G8" s="36">
        <v>69.15</v>
      </c>
      <c r="H8" s="38">
        <v>0.11</v>
      </c>
      <c r="I8" s="38">
        <v>0.11</v>
      </c>
      <c r="J8" s="17">
        <v>0.75</v>
      </c>
      <c r="K8" s="16">
        <v>35</v>
      </c>
      <c r="L8" s="5">
        <v>0.1523</v>
      </c>
      <c r="M8" s="5">
        <v>1.0102</v>
      </c>
    </row>
    <row r="9" spans="1:13" ht="15">
      <c r="A9" s="148"/>
      <c r="B9" s="149"/>
      <c r="C9" s="4">
        <v>2016</v>
      </c>
      <c r="D9" s="36">
        <v>745.05</v>
      </c>
      <c r="E9" s="37">
        <v>0.03</v>
      </c>
      <c r="F9" s="36">
        <v>5794</v>
      </c>
      <c r="G9" s="36">
        <v>77.76</v>
      </c>
      <c r="H9" s="38">
        <v>0.11</v>
      </c>
      <c r="I9" s="38">
        <v>0.11</v>
      </c>
      <c r="J9" s="17">
        <v>0.75</v>
      </c>
      <c r="K9" s="16">
        <v>35</v>
      </c>
      <c r="L9" s="5">
        <v>0.15</v>
      </c>
      <c r="M9" s="5">
        <v>1.0102</v>
      </c>
    </row>
    <row r="10" spans="1:13" ht="15">
      <c r="A10" s="148"/>
      <c r="B10" s="149"/>
      <c r="C10" s="4">
        <v>2017</v>
      </c>
      <c r="D10" s="36">
        <v>745.05</v>
      </c>
      <c r="E10" s="37">
        <v>0.03</v>
      </c>
      <c r="F10" s="36">
        <v>5794</v>
      </c>
      <c r="G10" s="36">
        <v>86.95</v>
      </c>
      <c r="H10" s="38">
        <v>0.11</v>
      </c>
      <c r="I10" s="38">
        <v>0.11</v>
      </c>
      <c r="J10" s="17">
        <v>0.75</v>
      </c>
      <c r="K10" s="16">
        <v>35</v>
      </c>
      <c r="L10" s="5">
        <v>0.1478</v>
      </c>
      <c r="M10" s="5">
        <v>1.0102</v>
      </c>
    </row>
    <row r="11" spans="2:14" ht="15">
      <c r="B11" s="150" t="s">
        <v>32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1"/>
    </row>
    <row r="13" spans="2:15" ht="15">
      <c r="B13" s="6" t="s">
        <v>33</v>
      </c>
      <c r="C13" s="6"/>
      <c r="D13" s="6"/>
      <c r="E13" s="6"/>
      <c r="F13" s="6"/>
      <c r="G13" s="6"/>
      <c r="H13" s="153"/>
      <c r="I13" s="153"/>
      <c r="J13" s="153"/>
      <c r="K13" s="153"/>
      <c r="L13" s="153"/>
      <c r="M13" s="153"/>
      <c r="N13" s="6"/>
      <c r="O13" s="6"/>
    </row>
    <row r="14" spans="8:13" ht="15">
      <c r="H14" s="8"/>
      <c r="I14" s="8"/>
      <c r="J14" s="8"/>
      <c r="K14" s="8"/>
      <c r="L14" s="8"/>
      <c r="M14" s="8"/>
    </row>
    <row r="15" spans="2:13" ht="16.5" customHeight="1">
      <c r="B15" s="133" t="s">
        <v>1</v>
      </c>
      <c r="C15" s="140" t="s">
        <v>11</v>
      </c>
      <c r="D15" s="154" t="s">
        <v>34</v>
      </c>
      <c r="E15" s="156" t="s">
        <v>7</v>
      </c>
      <c r="F15" s="157"/>
      <c r="G15" s="158" t="s">
        <v>27</v>
      </c>
      <c r="H15" s="131"/>
      <c r="I15" s="143"/>
      <c r="J15" s="30"/>
      <c r="K15" s="144"/>
      <c r="L15" s="144"/>
      <c r="M15" s="134"/>
    </row>
    <row r="16" spans="2:13" ht="75">
      <c r="B16" s="133"/>
      <c r="C16" s="142"/>
      <c r="D16" s="155"/>
      <c r="E16" s="39" t="s">
        <v>35</v>
      </c>
      <c r="F16" s="39" t="s">
        <v>36</v>
      </c>
      <c r="G16" s="159"/>
      <c r="H16" s="131"/>
      <c r="I16" s="143"/>
      <c r="J16" s="30"/>
      <c r="K16" s="9"/>
      <c r="L16" s="9"/>
      <c r="M16" s="134"/>
    </row>
    <row r="17" spans="2:13" ht="18" customHeight="1">
      <c r="B17" s="137" t="s">
        <v>31</v>
      </c>
      <c r="C17" s="140" t="s">
        <v>9</v>
      </c>
      <c r="D17" s="27" t="s">
        <v>13</v>
      </c>
      <c r="E17" s="40">
        <v>221952.36</v>
      </c>
      <c r="F17" s="40">
        <v>488.7</v>
      </c>
      <c r="G17" s="40">
        <v>800.5</v>
      </c>
      <c r="H17" s="160"/>
      <c r="I17" s="143"/>
      <c r="J17" s="30"/>
      <c r="K17" s="8"/>
      <c r="L17" s="8"/>
      <c r="M17" s="8"/>
    </row>
    <row r="18" spans="2:13" ht="15">
      <c r="B18" s="138"/>
      <c r="C18" s="141"/>
      <c r="D18" s="27" t="s">
        <v>16</v>
      </c>
      <c r="E18" s="40">
        <v>295147.46</v>
      </c>
      <c r="F18" s="40">
        <v>472.21</v>
      </c>
      <c r="G18" s="40">
        <v>1039.32</v>
      </c>
      <c r="H18" s="160"/>
      <c r="I18" s="143"/>
      <c r="J18" s="30"/>
      <c r="K18" s="8"/>
      <c r="L18" s="8"/>
      <c r="M18" s="8"/>
    </row>
    <row r="19" spans="2:13" ht="15">
      <c r="B19" s="138"/>
      <c r="C19" s="141"/>
      <c r="D19" s="27" t="s">
        <v>37</v>
      </c>
      <c r="E19" s="40">
        <v>635233.57</v>
      </c>
      <c r="F19" s="40">
        <v>376.9</v>
      </c>
      <c r="G19" s="40">
        <v>1672.9</v>
      </c>
      <c r="H19" s="160"/>
      <c r="I19" s="143"/>
      <c r="J19" s="30"/>
      <c r="K19" s="8"/>
      <c r="L19" s="8"/>
      <c r="M19" s="8"/>
    </row>
    <row r="20" spans="2:13" ht="15">
      <c r="B20" s="139"/>
      <c r="C20" s="142"/>
      <c r="D20" s="27" t="s">
        <v>15</v>
      </c>
      <c r="E20" s="40">
        <v>949164.4</v>
      </c>
      <c r="F20" s="40">
        <v>745.34</v>
      </c>
      <c r="G20" s="40">
        <v>2369.19</v>
      </c>
      <c r="H20" s="160"/>
      <c r="I20" s="143"/>
      <c r="J20" s="30"/>
      <c r="K20" s="8"/>
      <c r="L20" s="8"/>
      <c r="M20" s="8"/>
    </row>
    <row r="21" spans="2:13" ht="18.75" customHeight="1">
      <c r="B21" s="137" t="s">
        <v>31</v>
      </c>
      <c r="C21" s="140" t="s">
        <v>10</v>
      </c>
      <c r="D21" s="27" t="s">
        <v>13</v>
      </c>
      <c r="E21" s="40">
        <f>E17*1.048</f>
        <v>232606.07327999998</v>
      </c>
      <c r="F21" s="40">
        <f aca="true" t="shared" si="0" ref="F21:G24">F17*1.048</f>
        <v>512.1576</v>
      </c>
      <c r="G21" s="40">
        <f t="shared" si="0"/>
        <v>838.924</v>
      </c>
      <c r="H21" s="160"/>
      <c r="I21" s="143"/>
      <c r="J21" s="30"/>
      <c r="K21" s="8"/>
      <c r="L21" s="8"/>
      <c r="M21" s="8"/>
    </row>
    <row r="22" spans="2:13" ht="15">
      <c r="B22" s="138"/>
      <c r="C22" s="141"/>
      <c r="D22" s="27" t="s">
        <v>16</v>
      </c>
      <c r="E22" s="40">
        <f>E18*1.048</f>
        <v>309314.53808</v>
      </c>
      <c r="F22" s="40">
        <f t="shared" si="0"/>
        <v>494.87608</v>
      </c>
      <c r="G22" s="40">
        <f t="shared" si="0"/>
        <v>1089.2073599999999</v>
      </c>
      <c r="H22" s="160"/>
      <c r="I22" s="143"/>
      <c r="J22" s="30"/>
      <c r="K22" s="8"/>
      <c r="L22" s="8"/>
      <c r="M22" s="8"/>
    </row>
    <row r="23" spans="2:13" ht="15">
      <c r="B23" s="138"/>
      <c r="C23" s="141"/>
      <c r="D23" s="27" t="s">
        <v>37</v>
      </c>
      <c r="E23" s="40">
        <f>E19*1.048</f>
        <v>665724.78136</v>
      </c>
      <c r="F23" s="40">
        <f t="shared" si="0"/>
        <v>394.9912</v>
      </c>
      <c r="G23" s="40">
        <f t="shared" si="0"/>
        <v>1753.1992000000002</v>
      </c>
      <c r="H23" s="160"/>
      <c r="I23" s="143"/>
      <c r="J23" s="30"/>
      <c r="K23" s="8"/>
      <c r="L23" s="8"/>
      <c r="M23" s="8"/>
    </row>
    <row r="24" spans="2:13" ht="15">
      <c r="B24" s="139"/>
      <c r="C24" s="142"/>
      <c r="D24" s="27" t="s">
        <v>15</v>
      </c>
      <c r="E24" s="40">
        <f>E20*1.048</f>
        <v>994724.2912000001</v>
      </c>
      <c r="F24" s="40">
        <f t="shared" si="0"/>
        <v>781.1163200000001</v>
      </c>
      <c r="G24" s="40">
        <f t="shared" si="0"/>
        <v>2482.91112</v>
      </c>
      <c r="H24" s="160"/>
      <c r="I24" s="143"/>
      <c r="J24" s="30"/>
      <c r="K24" s="8"/>
      <c r="L24" s="8"/>
      <c r="M24" s="8"/>
    </row>
    <row r="27" spans="5:7" ht="15">
      <c r="E27" s="35"/>
      <c r="F27" s="35"/>
      <c r="G27" s="35"/>
    </row>
    <row r="28" spans="5:7" ht="15">
      <c r="E28" s="35"/>
      <c r="F28" s="35"/>
      <c r="G28" s="35"/>
    </row>
    <row r="29" spans="5:7" ht="15">
      <c r="E29" s="35"/>
      <c r="F29" s="35"/>
      <c r="G29" s="35"/>
    </row>
    <row r="30" spans="5:7" ht="15">
      <c r="E30" s="35"/>
      <c r="F30" s="35"/>
      <c r="G30" s="35"/>
    </row>
    <row r="32" spans="5:7" ht="15">
      <c r="E32" s="32"/>
      <c r="F32" s="32"/>
      <c r="G32" s="32"/>
    </row>
    <row r="33" spans="5:7" ht="15">
      <c r="E33" s="32"/>
      <c r="F33" s="32"/>
      <c r="G33" s="32"/>
    </row>
    <row r="34" spans="5:7" ht="15">
      <c r="E34" s="32"/>
      <c r="F34" s="32"/>
      <c r="G34" s="32"/>
    </row>
    <row r="35" spans="5:7" ht="15">
      <c r="E35" s="32"/>
      <c r="F35" s="32"/>
      <c r="G35" s="32"/>
    </row>
    <row r="36" spans="5:7" ht="15">
      <c r="E36" s="33"/>
      <c r="F36" s="33"/>
      <c r="G36" s="33"/>
    </row>
    <row r="37" spans="5:7" ht="15">
      <c r="E37" s="33"/>
      <c r="F37" s="33"/>
      <c r="G37" s="33"/>
    </row>
    <row r="38" spans="5:7" ht="15">
      <c r="E38" s="33"/>
      <c r="F38" s="33"/>
      <c r="G38" s="33"/>
    </row>
    <row r="39" spans="5:7" ht="15">
      <c r="E39" s="33"/>
      <c r="F39" s="33"/>
      <c r="G39" s="33"/>
    </row>
  </sheetData>
  <sheetProtection/>
  <mergeCells count="34">
    <mergeCell ref="B17:B20"/>
    <mergeCell ref="C17:C20"/>
    <mergeCell ref="H17:H20"/>
    <mergeCell ref="I17:I20"/>
    <mergeCell ref="B21:B24"/>
    <mergeCell ref="C21:C24"/>
    <mergeCell ref="H21:H24"/>
    <mergeCell ref="I21:I24"/>
    <mergeCell ref="H13:M13"/>
    <mergeCell ref="B15:B16"/>
    <mergeCell ref="C15:C16"/>
    <mergeCell ref="D15:D16"/>
    <mergeCell ref="E15:F15"/>
    <mergeCell ref="G15:G16"/>
    <mergeCell ref="H15:H16"/>
    <mergeCell ref="I15:I16"/>
    <mergeCell ref="K15:L15"/>
    <mergeCell ref="M15:M16"/>
    <mergeCell ref="K4:K5"/>
    <mergeCell ref="L4:L5"/>
    <mergeCell ref="M4:M5"/>
    <mergeCell ref="A6:A10"/>
    <mergeCell ref="B6:B10"/>
    <mergeCell ref="B11:N11"/>
    <mergeCell ref="A2:M2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1"/>
  <sheetViews>
    <sheetView view="pageBreakPreview" zoomScale="110" zoomScaleNormal="80" zoomScaleSheetLayoutView="110" zoomScalePageLayoutView="0" workbookViewId="0" topLeftCell="A26">
      <selection activeCell="E67" sqref="E67"/>
    </sheetView>
  </sheetViews>
  <sheetFormatPr defaultColWidth="9.140625" defaultRowHeight="15"/>
  <cols>
    <col min="2" max="2" width="28.28125" style="0" customWidth="1"/>
    <col min="3" max="3" width="19.8515625" style="0" customWidth="1"/>
    <col min="4" max="4" width="20.421875" style="0" customWidth="1"/>
    <col min="5" max="5" width="28.421875" style="0" customWidth="1"/>
    <col min="6" max="6" width="25.8515625" style="0" customWidth="1"/>
    <col min="7" max="7" width="24.28125" style="0" customWidth="1"/>
    <col min="8" max="8" width="21.8515625" style="0" customWidth="1"/>
    <col min="9" max="9" width="23.57421875" style="0" customWidth="1"/>
    <col min="10" max="10" width="18.28125" style="0" customWidth="1"/>
    <col min="11" max="11" width="20.57421875" style="0" customWidth="1"/>
    <col min="12" max="12" width="19.00390625" style="0" customWidth="1"/>
    <col min="13" max="13" width="18.28125" style="0" customWidth="1"/>
    <col min="14" max="14" width="18.7109375" style="0" customWidth="1"/>
  </cols>
  <sheetData>
    <row r="2" spans="1:13" ht="15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>
      <c r="A4" s="133" t="s">
        <v>0</v>
      </c>
      <c r="B4" s="133" t="s">
        <v>1</v>
      </c>
      <c r="C4" s="133" t="s">
        <v>2</v>
      </c>
      <c r="D4" s="133" t="s">
        <v>4</v>
      </c>
      <c r="E4" s="133" t="s">
        <v>39</v>
      </c>
      <c r="F4" s="133" t="s">
        <v>5</v>
      </c>
      <c r="G4" s="133" t="s">
        <v>6</v>
      </c>
      <c r="H4" s="152" t="s">
        <v>3</v>
      </c>
      <c r="I4" s="152"/>
      <c r="J4" s="135" t="s">
        <v>18</v>
      </c>
      <c r="K4" s="133" t="s">
        <v>30</v>
      </c>
      <c r="L4" s="133" t="s">
        <v>19</v>
      </c>
      <c r="M4" s="133" t="s">
        <v>20</v>
      </c>
    </row>
    <row r="5" spans="1:13" ht="103.5" customHeight="1">
      <c r="A5" s="133"/>
      <c r="B5" s="133"/>
      <c r="C5" s="133"/>
      <c r="D5" s="133"/>
      <c r="E5" s="133"/>
      <c r="F5" s="133"/>
      <c r="G5" s="133"/>
      <c r="H5" s="29" t="s">
        <v>24</v>
      </c>
      <c r="I5" s="29" t="s">
        <v>40</v>
      </c>
      <c r="J5" s="136"/>
      <c r="K5" s="133"/>
      <c r="L5" s="133"/>
      <c r="M5" s="133"/>
    </row>
    <row r="6" spans="1:13" ht="15" hidden="1">
      <c r="A6" s="148">
        <v>1</v>
      </c>
      <c r="B6" s="149" t="s">
        <v>41</v>
      </c>
      <c r="C6" s="4">
        <v>2013</v>
      </c>
      <c r="D6" s="41">
        <v>2305.42</v>
      </c>
      <c r="E6" s="37">
        <v>0.01</v>
      </c>
      <c r="F6" s="42">
        <v>15000</v>
      </c>
      <c r="G6" s="14">
        <v>176.759</v>
      </c>
      <c r="H6" s="38">
        <v>0.06</v>
      </c>
      <c r="I6" s="38">
        <v>0.11</v>
      </c>
      <c r="J6" s="17">
        <v>0.75</v>
      </c>
      <c r="K6" s="16">
        <v>35</v>
      </c>
      <c r="L6" s="5">
        <v>0.0941</v>
      </c>
      <c r="M6" s="5">
        <v>1.0102</v>
      </c>
    </row>
    <row r="7" spans="1:13" ht="15" hidden="1">
      <c r="A7" s="148"/>
      <c r="B7" s="149"/>
      <c r="C7" s="4">
        <v>2014</v>
      </c>
      <c r="D7" s="41">
        <v>2305.42</v>
      </c>
      <c r="E7" s="37">
        <v>0.01</v>
      </c>
      <c r="F7" s="42">
        <v>15000</v>
      </c>
      <c r="G7" s="14">
        <v>198.867</v>
      </c>
      <c r="H7" s="38">
        <v>0.06</v>
      </c>
      <c r="I7" s="38">
        <v>0.11</v>
      </c>
      <c r="J7" s="17">
        <v>0.75</v>
      </c>
      <c r="K7" s="16">
        <v>35</v>
      </c>
      <c r="L7" s="5">
        <v>0.0927</v>
      </c>
      <c r="M7" s="5">
        <v>1.0102</v>
      </c>
    </row>
    <row r="8" spans="1:13" ht="15">
      <c r="A8" s="148"/>
      <c r="B8" s="149"/>
      <c r="C8" s="4">
        <v>2015</v>
      </c>
      <c r="D8" s="41">
        <v>2305.42</v>
      </c>
      <c r="E8" s="37">
        <v>0.01</v>
      </c>
      <c r="F8" s="42">
        <v>15000</v>
      </c>
      <c r="G8" s="14">
        <v>221.227</v>
      </c>
      <c r="H8" s="38">
        <v>0.06</v>
      </c>
      <c r="I8" s="38">
        <v>0.11</v>
      </c>
      <c r="J8" s="17">
        <v>0.75</v>
      </c>
      <c r="K8" s="16">
        <v>35</v>
      </c>
      <c r="L8" s="5">
        <v>0.0913</v>
      </c>
      <c r="M8" s="5">
        <v>1.0102</v>
      </c>
    </row>
    <row r="9" spans="1:13" ht="15">
      <c r="A9" s="148"/>
      <c r="B9" s="149"/>
      <c r="C9" s="4">
        <v>2016</v>
      </c>
      <c r="D9" s="41">
        <v>2305.42</v>
      </c>
      <c r="E9" s="37">
        <v>0.01</v>
      </c>
      <c r="F9" s="42">
        <v>15000</v>
      </c>
      <c r="G9" s="14">
        <v>234.676</v>
      </c>
      <c r="H9" s="38">
        <v>0.06</v>
      </c>
      <c r="I9" s="38">
        <v>0.11</v>
      </c>
      <c r="J9" s="17">
        <v>0.75</v>
      </c>
      <c r="K9" s="16">
        <v>35</v>
      </c>
      <c r="L9" s="5">
        <v>0.0899</v>
      </c>
      <c r="M9" s="5">
        <v>1.0102</v>
      </c>
    </row>
    <row r="10" spans="1:14" ht="15">
      <c r="A10" s="148"/>
      <c r="B10" s="149"/>
      <c r="C10" s="4">
        <v>2017</v>
      </c>
      <c r="D10" s="41">
        <v>2305.42</v>
      </c>
      <c r="E10" s="37">
        <v>0.01</v>
      </c>
      <c r="F10" s="42">
        <v>15000</v>
      </c>
      <c r="G10" s="14">
        <v>256.719</v>
      </c>
      <c r="H10" s="38">
        <v>0.11</v>
      </c>
      <c r="I10" s="38">
        <v>0.11</v>
      </c>
      <c r="J10" s="17">
        <v>0.75</v>
      </c>
      <c r="K10" s="16">
        <v>35</v>
      </c>
      <c r="L10" s="5">
        <v>0.0886</v>
      </c>
      <c r="M10" s="5">
        <v>1.0102</v>
      </c>
      <c r="N10" s="8"/>
    </row>
    <row r="11" spans="1:14" ht="15">
      <c r="A11" s="150" t="s">
        <v>42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1"/>
    </row>
    <row r="13" spans="2:15" ht="32.25" customHeight="1">
      <c r="B13" s="161" t="s">
        <v>43</v>
      </c>
      <c r="C13" s="161"/>
      <c r="D13" s="161"/>
      <c r="E13" s="161"/>
      <c r="F13" s="161"/>
      <c r="G13" s="161"/>
      <c r="H13" s="153"/>
      <c r="I13" s="153"/>
      <c r="J13" s="153"/>
      <c r="K13" s="153"/>
      <c r="L13" s="153"/>
      <c r="M13" s="153"/>
      <c r="N13" s="6"/>
      <c r="O13" s="6"/>
    </row>
    <row r="14" spans="8:13" ht="15">
      <c r="H14" s="8"/>
      <c r="I14" s="8"/>
      <c r="J14" s="8"/>
      <c r="K14" s="8"/>
      <c r="L14" s="8"/>
      <c r="M14" s="8"/>
    </row>
    <row r="15" spans="2:13" ht="29.25" customHeight="1">
      <c r="B15" s="133" t="s">
        <v>1</v>
      </c>
      <c r="C15" s="140" t="s">
        <v>11</v>
      </c>
      <c r="D15" s="140" t="s">
        <v>17</v>
      </c>
      <c r="E15" s="162" t="s">
        <v>7</v>
      </c>
      <c r="F15" s="163"/>
      <c r="G15" s="164" t="s">
        <v>44</v>
      </c>
      <c r="H15" s="28"/>
      <c r="I15" s="30"/>
      <c r="J15" s="30"/>
      <c r="K15" s="144"/>
      <c r="L15" s="144"/>
      <c r="M15" s="9"/>
    </row>
    <row r="16" spans="2:14" ht="47.25">
      <c r="B16" s="133"/>
      <c r="C16" s="142"/>
      <c r="D16" s="142"/>
      <c r="E16" s="18" t="s">
        <v>45</v>
      </c>
      <c r="F16" s="18" t="s">
        <v>8</v>
      </c>
      <c r="G16" s="165"/>
      <c r="I16" s="28"/>
      <c r="J16" s="30"/>
      <c r="K16" s="30"/>
      <c r="L16" s="9"/>
      <c r="M16" s="9"/>
      <c r="N16" s="9"/>
    </row>
    <row r="17" spans="2:14" ht="30" customHeight="1">
      <c r="B17" s="137" t="s">
        <v>46</v>
      </c>
      <c r="C17" s="154" t="s">
        <v>47</v>
      </c>
      <c r="D17" s="27" t="s">
        <v>48</v>
      </c>
      <c r="E17" s="43"/>
      <c r="F17" s="18"/>
      <c r="G17" s="18"/>
      <c r="I17" s="28"/>
      <c r="J17" s="30"/>
      <c r="K17" s="30"/>
      <c r="L17" s="9"/>
      <c r="M17" s="9"/>
      <c r="N17" s="9"/>
    </row>
    <row r="18" spans="2:14" ht="18" customHeight="1">
      <c r="B18" s="166"/>
      <c r="C18" s="141"/>
      <c r="D18" s="27" t="s">
        <v>13</v>
      </c>
      <c r="E18" s="44">
        <v>643664.93</v>
      </c>
      <c r="F18" s="44">
        <v>820.91</v>
      </c>
      <c r="G18" s="45">
        <v>1958.76</v>
      </c>
      <c r="H18" s="46"/>
      <c r="I18" s="46"/>
      <c r="J18" s="46"/>
      <c r="K18" s="30"/>
      <c r="L18" s="8"/>
      <c r="M18" s="8"/>
      <c r="N18" s="8"/>
    </row>
    <row r="19" spans="2:14" ht="15">
      <c r="B19" s="166"/>
      <c r="C19" s="141"/>
      <c r="D19" s="27" t="s">
        <v>16</v>
      </c>
      <c r="E19" s="44">
        <v>678826.04</v>
      </c>
      <c r="F19" s="44">
        <v>902.96</v>
      </c>
      <c r="G19" s="45">
        <v>2152.72</v>
      </c>
      <c r="H19" s="46"/>
      <c r="I19" s="46"/>
      <c r="J19" s="46"/>
      <c r="K19" s="30"/>
      <c r="L19" s="8"/>
      <c r="M19" s="8"/>
      <c r="N19" s="8"/>
    </row>
    <row r="20" spans="2:14" ht="15">
      <c r="B20" s="166"/>
      <c r="C20" s="141"/>
      <c r="D20" s="27" t="s">
        <v>37</v>
      </c>
      <c r="E20" s="44">
        <v>990857.57</v>
      </c>
      <c r="F20" s="44">
        <v>943.7</v>
      </c>
      <c r="G20" s="45">
        <v>2168.13</v>
      </c>
      <c r="H20" s="46"/>
      <c r="I20" s="46"/>
      <c r="J20" s="46"/>
      <c r="K20" s="30"/>
      <c r="L20" s="8"/>
      <c r="M20" s="8"/>
      <c r="N20" s="8"/>
    </row>
    <row r="21" spans="2:14" ht="15">
      <c r="B21" s="166"/>
      <c r="C21" s="141"/>
      <c r="D21" s="27" t="s">
        <v>15</v>
      </c>
      <c r="E21" s="47">
        <v>1283635.24</v>
      </c>
      <c r="F21" s="44">
        <v>952.57</v>
      </c>
      <c r="G21" s="45">
        <v>2742.5</v>
      </c>
      <c r="H21" s="46"/>
      <c r="I21" s="46"/>
      <c r="J21" s="46"/>
      <c r="K21" s="30"/>
      <c r="L21" s="8"/>
      <c r="M21" s="8"/>
      <c r="N21" s="8"/>
    </row>
    <row r="22" spans="2:14" ht="25.5" customHeight="1">
      <c r="B22" s="166"/>
      <c r="C22" s="154" t="s">
        <v>49</v>
      </c>
      <c r="D22" s="26" t="s">
        <v>48</v>
      </c>
      <c r="E22" s="48"/>
      <c r="F22" s="49"/>
      <c r="G22" s="49"/>
      <c r="H22" s="46"/>
      <c r="I22" s="46"/>
      <c r="J22" s="46"/>
      <c r="K22" s="30"/>
      <c r="L22" s="8"/>
      <c r="M22" s="8"/>
      <c r="N22" s="8"/>
    </row>
    <row r="23" spans="2:14" ht="18.75" customHeight="1">
      <c r="B23" s="166"/>
      <c r="C23" s="166"/>
      <c r="D23" s="27" t="s">
        <v>13</v>
      </c>
      <c r="E23" s="50">
        <f aca="true" t="shared" si="0" ref="E23:G26">E18*1.048</f>
        <v>674560.8466400001</v>
      </c>
      <c r="F23" s="50">
        <f t="shared" si="0"/>
        <v>860.31368</v>
      </c>
      <c r="G23" s="50">
        <f t="shared" si="0"/>
        <v>2052.78048</v>
      </c>
      <c r="H23" s="51"/>
      <c r="I23" s="51"/>
      <c r="J23" s="51"/>
      <c r="K23" s="30"/>
      <c r="L23" s="8"/>
      <c r="M23" s="8"/>
      <c r="N23" s="8"/>
    </row>
    <row r="24" spans="2:14" ht="15">
      <c r="B24" s="166"/>
      <c r="C24" s="166"/>
      <c r="D24" s="27" t="s">
        <v>16</v>
      </c>
      <c r="E24" s="50">
        <f t="shared" si="0"/>
        <v>711409.68992</v>
      </c>
      <c r="F24" s="50">
        <f t="shared" si="0"/>
        <v>946.30208</v>
      </c>
      <c r="G24" s="50">
        <f t="shared" si="0"/>
        <v>2256.0505599999997</v>
      </c>
      <c r="H24" s="51"/>
      <c r="I24" s="51"/>
      <c r="J24" s="51"/>
      <c r="K24" s="30"/>
      <c r="L24" s="8"/>
      <c r="M24" s="8"/>
      <c r="N24" s="8"/>
    </row>
    <row r="25" spans="2:14" ht="15">
      <c r="B25" s="166"/>
      <c r="C25" s="166"/>
      <c r="D25" s="27" t="s">
        <v>37</v>
      </c>
      <c r="E25" s="50">
        <f t="shared" si="0"/>
        <v>1038418.73336</v>
      </c>
      <c r="F25" s="50">
        <f t="shared" si="0"/>
        <v>988.9976</v>
      </c>
      <c r="G25" s="50">
        <f t="shared" si="0"/>
        <v>2272.20024</v>
      </c>
      <c r="H25" s="51"/>
      <c r="I25" s="51"/>
      <c r="J25" s="51"/>
      <c r="K25" s="30"/>
      <c r="L25" s="8"/>
      <c r="M25" s="8"/>
      <c r="N25" s="8"/>
    </row>
    <row r="26" spans="2:14" ht="15">
      <c r="B26" s="155"/>
      <c r="C26" s="155"/>
      <c r="D26" s="27" t="s">
        <v>15</v>
      </c>
      <c r="E26" s="50">
        <f t="shared" si="0"/>
        <v>1345249.7315200001</v>
      </c>
      <c r="F26" s="50">
        <f t="shared" si="0"/>
        <v>998.2933600000001</v>
      </c>
      <c r="G26" s="50">
        <f t="shared" si="0"/>
        <v>2874.1400000000003</v>
      </c>
      <c r="H26" s="51"/>
      <c r="I26" s="51"/>
      <c r="J26" s="51"/>
      <c r="K26" s="30"/>
      <c r="L26" s="8"/>
      <c r="M26" s="8"/>
      <c r="N26" s="8"/>
    </row>
    <row r="28" ht="15" customHeight="1" hidden="1">
      <c r="D28" t="s">
        <v>50</v>
      </c>
    </row>
    <row r="29" ht="15" customHeight="1" hidden="1"/>
    <row r="30" spans="2:6" ht="15" customHeight="1" hidden="1">
      <c r="B30" s="24" t="s">
        <v>11</v>
      </c>
      <c r="C30" s="140" t="s">
        <v>17</v>
      </c>
      <c r="D30" s="145" t="s">
        <v>7</v>
      </c>
      <c r="E30" s="146"/>
      <c r="F30" s="164" t="s">
        <v>44</v>
      </c>
    </row>
    <row r="31" spans="2:6" ht="15" customHeight="1" hidden="1">
      <c r="B31" s="26"/>
      <c r="C31" s="142"/>
      <c r="D31" s="18" t="s">
        <v>45</v>
      </c>
      <c r="E31" s="18" t="s">
        <v>8</v>
      </c>
      <c r="F31" s="165"/>
    </row>
    <row r="32" spans="2:6" ht="15" customHeight="1" hidden="1">
      <c r="B32" s="24" t="s">
        <v>9</v>
      </c>
      <c r="C32" s="27" t="s">
        <v>13</v>
      </c>
      <c r="D32" s="45">
        <v>601556.01</v>
      </c>
      <c r="E32" s="45">
        <v>767.2060000000001</v>
      </c>
      <c r="F32" s="45">
        <v>1830.62</v>
      </c>
    </row>
    <row r="33" spans="2:6" ht="15" hidden="1">
      <c r="B33" s="25"/>
      <c r="C33" s="27" t="s">
        <v>16</v>
      </c>
      <c r="D33" s="45">
        <v>634416.86</v>
      </c>
      <c r="E33" s="45">
        <v>843.8870000000002</v>
      </c>
      <c r="F33" s="45">
        <v>2011.8890000000004</v>
      </c>
    </row>
    <row r="34" spans="2:6" ht="15" hidden="1">
      <c r="B34" s="25"/>
      <c r="C34" s="27" t="s">
        <v>37</v>
      </c>
      <c r="D34" s="45">
        <v>926035.1100000001</v>
      </c>
      <c r="E34" s="45">
        <v>881.9580000000001</v>
      </c>
      <c r="F34" s="45">
        <v>2026.2880000000002</v>
      </c>
    </row>
    <row r="35" spans="2:6" ht="15" hidden="1">
      <c r="B35" s="26"/>
      <c r="C35" s="27" t="s">
        <v>15</v>
      </c>
      <c r="D35" s="52">
        <v>1199659.12</v>
      </c>
      <c r="E35" s="45">
        <v>890.2520000000002</v>
      </c>
      <c r="F35" s="45">
        <v>2563.077000000001</v>
      </c>
    </row>
    <row r="36" spans="2:6" ht="15" hidden="1">
      <c r="B36" s="24" t="s">
        <v>10</v>
      </c>
      <c r="C36" s="27" t="s">
        <v>13</v>
      </c>
      <c r="D36" s="50">
        <v>649680.4908</v>
      </c>
      <c r="E36" s="50">
        <v>828.5824800000001</v>
      </c>
      <c r="F36" s="50">
        <v>1977.0696000000005</v>
      </c>
    </row>
    <row r="37" spans="2:6" ht="15" hidden="1">
      <c r="B37" s="25"/>
      <c r="C37" s="27" t="s">
        <v>16</v>
      </c>
      <c r="D37" s="50">
        <v>685170.2088</v>
      </c>
      <c r="E37" s="50">
        <v>911.3979600000002</v>
      </c>
      <c r="F37" s="50">
        <v>2172.840120000001</v>
      </c>
    </row>
    <row r="38" spans="2:6" ht="15" hidden="1">
      <c r="B38" s="25"/>
      <c r="C38" s="27" t="s">
        <v>37</v>
      </c>
      <c r="D38" s="50">
        <v>1000117.9188000002</v>
      </c>
      <c r="E38" s="50">
        <v>952.5146400000001</v>
      </c>
      <c r="F38" s="50">
        <v>2188.39104</v>
      </c>
    </row>
    <row r="39" spans="2:6" ht="15" hidden="1">
      <c r="B39" s="26"/>
      <c r="C39" s="27" t="s">
        <v>15</v>
      </c>
      <c r="D39" s="50">
        <v>1295631.8496000003</v>
      </c>
      <c r="E39" s="50">
        <v>961.4721600000003</v>
      </c>
      <c r="F39" s="50">
        <v>2768.123160000001</v>
      </c>
    </row>
    <row r="40" spans="2:6" ht="15" hidden="1">
      <c r="B40" s="24" t="s">
        <v>51</v>
      </c>
      <c r="C40" s="27" t="s">
        <v>13</v>
      </c>
      <c r="D40" s="53">
        <f>D36/D32</f>
        <v>1.08</v>
      </c>
      <c r="E40" s="53">
        <f>E36/E32</f>
        <v>1.08</v>
      </c>
      <c r="F40" s="53">
        <f>F36/F32</f>
        <v>1.0800000000000003</v>
      </c>
    </row>
    <row r="41" spans="2:6" ht="15" hidden="1">
      <c r="B41" s="25"/>
      <c r="C41" s="27" t="s">
        <v>16</v>
      </c>
      <c r="D41" s="53">
        <f aca="true" t="shared" si="1" ref="D41:F43">D37/D33</f>
        <v>1.08</v>
      </c>
      <c r="E41" s="53">
        <f t="shared" si="1"/>
        <v>1.08</v>
      </c>
      <c r="F41" s="53">
        <f t="shared" si="1"/>
        <v>1.0800000000000005</v>
      </c>
    </row>
    <row r="42" spans="2:6" ht="15" hidden="1">
      <c r="B42" s="25"/>
      <c r="C42" s="27" t="s">
        <v>37</v>
      </c>
      <c r="D42" s="53">
        <f t="shared" si="1"/>
        <v>1.08</v>
      </c>
      <c r="E42" s="53">
        <f t="shared" si="1"/>
        <v>1.08</v>
      </c>
      <c r="F42" s="53">
        <f t="shared" si="1"/>
        <v>1.0799999999999998</v>
      </c>
    </row>
    <row r="43" spans="2:6" ht="15" hidden="1">
      <c r="B43" s="26"/>
      <c r="C43" s="27" t="s">
        <v>15</v>
      </c>
      <c r="D43" s="53">
        <f t="shared" si="1"/>
        <v>1.08</v>
      </c>
      <c r="E43" s="53">
        <f t="shared" si="1"/>
        <v>1.08</v>
      </c>
      <c r="F43" s="53">
        <f t="shared" si="1"/>
        <v>1.0799999999999998</v>
      </c>
    </row>
    <row r="44" ht="15" hidden="1"/>
    <row r="45" spans="3:7" ht="15.75">
      <c r="C45" s="54" t="s">
        <v>52</v>
      </c>
      <c r="D45" s="55" t="s">
        <v>53</v>
      </c>
      <c r="E45" s="55"/>
      <c r="F45" s="55"/>
      <c r="G45" s="55"/>
    </row>
    <row r="46" spans="3:7" ht="15.75">
      <c r="C46" s="56" t="s">
        <v>54</v>
      </c>
      <c r="D46" s="55" t="s">
        <v>55</v>
      </c>
      <c r="E46" s="55"/>
      <c r="F46" s="55"/>
      <c r="G46" s="55"/>
    </row>
    <row r="47" spans="3:7" ht="41.25" customHeight="1">
      <c r="C47" t="s">
        <v>56</v>
      </c>
      <c r="D47" s="167" t="s">
        <v>57</v>
      </c>
      <c r="E47" s="167"/>
      <c r="F47" s="167"/>
      <c r="G47" s="167"/>
    </row>
    <row r="48" spans="4:7" ht="39" customHeight="1">
      <c r="D48" s="167" t="s">
        <v>58</v>
      </c>
      <c r="E48" s="167"/>
      <c r="F48" s="167"/>
      <c r="G48" s="167"/>
    </row>
    <row r="49" spans="4:7" ht="37.5" customHeight="1">
      <c r="D49" s="167" t="s">
        <v>59</v>
      </c>
      <c r="E49" s="167"/>
      <c r="F49" s="167"/>
      <c r="G49" s="167"/>
    </row>
    <row r="50" spans="4:7" ht="24" customHeight="1">
      <c r="D50" s="167" t="s">
        <v>63</v>
      </c>
      <c r="E50" s="167"/>
      <c r="F50" s="167"/>
      <c r="G50" s="167"/>
    </row>
    <row r="51" spans="4:7" ht="24.75" customHeight="1">
      <c r="D51" s="167" t="s">
        <v>60</v>
      </c>
      <c r="E51" s="167"/>
      <c r="F51" s="167"/>
      <c r="G51" s="167"/>
    </row>
    <row r="52" spans="4:7" ht="21.75" customHeight="1">
      <c r="D52" s="168" t="s">
        <v>61</v>
      </c>
      <c r="E52" s="168"/>
      <c r="F52" s="168"/>
      <c r="G52" s="168"/>
    </row>
    <row r="53" ht="6.75" customHeight="1"/>
    <row r="58" spans="4:7" ht="15">
      <c r="D58" s="57"/>
      <c r="E58" s="57"/>
      <c r="F58" s="57"/>
      <c r="G58" s="57"/>
    </row>
    <row r="59" spans="4:7" ht="15">
      <c r="D59" s="57"/>
      <c r="E59" s="57"/>
      <c r="F59" s="57"/>
      <c r="G59" s="57"/>
    </row>
    <row r="60" spans="4:7" ht="15">
      <c r="D60" s="57"/>
      <c r="E60" s="57"/>
      <c r="F60" s="57"/>
      <c r="G60" s="57"/>
    </row>
    <row r="61" spans="4:7" ht="15">
      <c r="D61" s="57"/>
      <c r="E61" s="57"/>
      <c r="F61" s="57"/>
      <c r="G61" s="57"/>
    </row>
  </sheetData>
  <sheetProtection/>
  <mergeCells count="36">
    <mergeCell ref="D47:G47"/>
    <mergeCell ref="D48:G48"/>
    <mergeCell ref="D49:G49"/>
    <mergeCell ref="D50:G50"/>
    <mergeCell ref="D51:G51"/>
    <mergeCell ref="D52:G52"/>
    <mergeCell ref="B17:B26"/>
    <mergeCell ref="C17:C21"/>
    <mergeCell ref="C22:C26"/>
    <mergeCell ref="C30:C31"/>
    <mergeCell ref="D30:E30"/>
    <mergeCell ref="F30:F31"/>
    <mergeCell ref="B13:G13"/>
    <mergeCell ref="H13:M13"/>
    <mergeCell ref="B15:B16"/>
    <mergeCell ref="C15:C16"/>
    <mergeCell ref="D15:D16"/>
    <mergeCell ref="E15:F15"/>
    <mergeCell ref="G15:G16"/>
    <mergeCell ref="K15:L15"/>
    <mergeCell ref="K4:K5"/>
    <mergeCell ref="L4:L5"/>
    <mergeCell ref="M4:M5"/>
    <mergeCell ref="A6:A10"/>
    <mergeCell ref="B6:B10"/>
    <mergeCell ref="A11:N11"/>
    <mergeCell ref="A2:M2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view="pageBreakPreview" zoomScaleSheetLayoutView="100" zoomScalePageLayoutView="0" workbookViewId="0" topLeftCell="A22">
      <selection activeCell="I42" sqref="I42"/>
    </sheetView>
  </sheetViews>
  <sheetFormatPr defaultColWidth="2.57421875" defaultRowHeight="15"/>
  <cols>
    <col min="1" max="1" width="36.00390625" style="0" customWidth="1"/>
    <col min="2" max="2" width="14.140625" style="0" customWidth="1"/>
    <col min="3" max="3" width="31.00390625" style="0" customWidth="1"/>
    <col min="4" max="4" width="34.00390625" style="0" customWidth="1"/>
    <col min="5" max="5" width="19.7109375" style="0" customWidth="1"/>
    <col min="6" max="6" width="11.57421875" style="0" hidden="1" customWidth="1"/>
    <col min="7" max="7" width="18.7109375" style="0" bestFit="1" customWidth="1"/>
    <col min="8" max="8" width="11.57421875" style="0" customWidth="1"/>
    <col min="9" max="9" width="17.28125" style="0" customWidth="1"/>
    <col min="10" max="10" width="15.8515625" style="0" customWidth="1"/>
    <col min="11" max="11" width="34.421875" style="58" hidden="1" customWidth="1"/>
    <col min="12" max="254" width="9.140625" style="0" customWidth="1"/>
    <col min="255" max="255" width="3.7109375" style="0" customWidth="1"/>
  </cols>
  <sheetData>
    <row r="2" spans="1:10" ht="15">
      <c r="A2" s="6" t="s">
        <v>64</v>
      </c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15">
      <c r="A4" s="171" t="s">
        <v>1</v>
      </c>
      <c r="B4" s="173" t="s">
        <v>2</v>
      </c>
      <c r="C4" s="173" t="s">
        <v>65</v>
      </c>
      <c r="D4" s="173" t="s">
        <v>66</v>
      </c>
      <c r="E4" s="173" t="s">
        <v>79</v>
      </c>
      <c r="F4" s="175" t="s">
        <v>68</v>
      </c>
      <c r="G4" s="180" t="s">
        <v>84</v>
      </c>
      <c r="H4" s="173" t="s">
        <v>19</v>
      </c>
      <c r="I4" s="182" t="s">
        <v>69</v>
      </c>
      <c r="J4" s="183"/>
      <c r="K4" s="184" t="s">
        <v>70</v>
      </c>
    </row>
    <row r="5" spans="1:11" ht="120.75" thickBot="1">
      <c r="A5" s="172"/>
      <c r="B5" s="174"/>
      <c r="C5" s="174"/>
      <c r="D5" s="174"/>
      <c r="E5" s="174"/>
      <c r="F5" s="176"/>
      <c r="G5" s="181"/>
      <c r="H5" s="174"/>
      <c r="I5" s="59" t="s">
        <v>71</v>
      </c>
      <c r="J5" s="60" t="s">
        <v>72</v>
      </c>
      <c r="K5" s="185"/>
    </row>
    <row r="6" spans="1:11" ht="15" hidden="1">
      <c r="A6" s="186" t="s">
        <v>73</v>
      </c>
      <c r="B6" s="61">
        <v>2014</v>
      </c>
      <c r="C6" s="63">
        <v>2654.8846165324167</v>
      </c>
      <c r="D6" s="62">
        <f>'[1]Долг.индекс'!N9</f>
        <v>0.01</v>
      </c>
      <c r="E6" s="63">
        <v>0.75</v>
      </c>
      <c r="F6" s="63">
        <f>'[1]Долгосроч параметр RAB'!N6</f>
        <v>7.250020301366039</v>
      </c>
      <c r="G6" s="63">
        <v>7.250020301366039</v>
      </c>
      <c r="H6" s="64">
        <f>'[1]Долгосроч параметр RAB'!K6</f>
        <v>0.0743</v>
      </c>
      <c r="I6" s="65">
        <f>'[1]Долгосроч параметр RAB'!L6</f>
        <v>1.0291</v>
      </c>
      <c r="J6" s="66">
        <f>'[1]Долгосроч параметр RAB'!M6</f>
        <v>0.8975</v>
      </c>
      <c r="K6" s="67" t="s">
        <v>74</v>
      </c>
    </row>
    <row r="7" spans="1:11" ht="15">
      <c r="A7" s="187"/>
      <c r="B7" s="4">
        <v>2015</v>
      </c>
      <c r="C7" s="105">
        <v>2654.885</v>
      </c>
      <c r="D7" s="68">
        <f>'[1]Долг.индекс'!O9</f>
        <v>0.01</v>
      </c>
      <c r="E7" s="69">
        <v>0.75</v>
      </c>
      <c r="F7" s="17">
        <v>7.250020301366039</v>
      </c>
      <c r="G7" s="17">
        <v>7.250020301366039</v>
      </c>
      <c r="H7" s="5">
        <f>'[1]Долгосроч параметр RAB'!K7</f>
        <v>0.0732</v>
      </c>
      <c r="I7" s="5">
        <f>'[1]Долгосроч параметр RAB'!L7</f>
        <v>1.0136</v>
      </c>
      <c r="J7" s="70">
        <f>'[1]Долгосроч параметр RAB'!M7</f>
        <v>0.8975</v>
      </c>
      <c r="K7" s="71" t="s">
        <v>74</v>
      </c>
    </row>
    <row r="8" spans="1:11" ht="15">
      <c r="A8" s="187"/>
      <c r="B8" s="4">
        <v>2016</v>
      </c>
      <c r="C8" s="105" t="s">
        <v>75</v>
      </c>
      <c r="D8" s="68">
        <f>'[1]Долг.индекс'!Q9</f>
        <v>0.01</v>
      </c>
      <c r="E8" s="69">
        <v>0.75</v>
      </c>
      <c r="F8" s="17">
        <v>7.250020301366039</v>
      </c>
      <c r="G8" s="17">
        <v>7.250020301366039</v>
      </c>
      <c r="H8" s="5">
        <f>'[1]Долгосроч параметр RAB'!K8</f>
        <v>0.0721</v>
      </c>
      <c r="I8" s="5">
        <f>'[1]Долгосроч параметр RAB'!L8</f>
        <v>1</v>
      </c>
      <c r="J8" s="70">
        <f>'[1]Долгосроч параметр RAB'!M8</f>
        <v>0.8975</v>
      </c>
      <c r="K8" s="71" t="s">
        <v>74</v>
      </c>
    </row>
    <row r="9" spans="1:11" ht="15">
      <c r="A9" s="187"/>
      <c r="B9" s="4">
        <v>2017</v>
      </c>
      <c r="C9" s="105" t="s">
        <v>75</v>
      </c>
      <c r="D9" s="68">
        <f>'[1]Долг.индекс'!R9</f>
        <v>0.01</v>
      </c>
      <c r="E9" s="69">
        <v>0.75</v>
      </c>
      <c r="F9" s="17">
        <v>7.250020301366039</v>
      </c>
      <c r="G9" s="17">
        <v>7.250020301366039</v>
      </c>
      <c r="H9" s="5">
        <f>'[1]Долгосроч параметр RAB'!K9</f>
        <v>0.071</v>
      </c>
      <c r="I9" s="5">
        <f>'[1]Долгосроч параметр RAB'!L9</f>
        <v>1</v>
      </c>
      <c r="J9" s="70">
        <f>'[1]Долгосроч параметр RAB'!M9</f>
        <v>0.8975</v>
      </c>
      <c r="K9" s="71" t="s">
        <v>74</v>
      </c>
    </row>
    <row r="10" spans="1:11" ht="15.75" thickBot="1">
      <c r="A10" s="188"/>
      <c r="B10" s="72">
        <v>2018</v>
      </c>
      <c r="C10" s="106" t="s">
        <v>75</v>
      </c>
      <c r="D10" s="73">
        <f>'[1]Долг.индекс'!S9</f>
        <v>0.01</v>
      </c>
      <c r="E10" s="74">
        <v>0.75</v>
      </c>
      <c r="F10" s="75">
        <v>7.250020301366039</v>
      </c>
      <c r="G10" s="75">
        <v>7.250020301366039</v>
      </c>
      <c r="H10" s="76">
        <f>'[1]Долгосроч параметр RAB'!K10</f>
        <v>0.07</v>
      </c>
      <c r="I10" s="77">
        <f>'[1]Долгосроч параметр RAB'!L10</f>
        <v>1</v>
      </c>
      <c r="J10" s="78">
        <f>'[1]Долгосроч параметр RAB'!M10</f>
        <v>0.8975</v>
      </c>
      <c r="K10" s="79" t="s">
        <v>74</v>
      </c>
    </row>
    <row r="12" spans="9:19" ht="15">
      <c r="I12" s="80"/>
      <c r="J12" s="80"/>
      <c r="K12" s="81"/>
      <c r="L12" s="80"/>
      <c r="M12" s="80"/>
      <c r="N12" s="80"/>
      <c r="O12" s="80"/>
      <c r="P12" s="80"/>
      <c r="Q12" s="80"/>
      <c r="R12" s="80"/>
      <c r="S12" s="80"/>
    </row>
    <row r="13" spans="1:15" ht="15">
      <c r="A13" s="6" t="s">
        <v>76</v>
      </c>
      <c r="B13" s="6"/>
      <c r="C13" s="6"/>
      <c r="D13" s="6"/>
      <c r="E13" s="6"/>
      <c r="F13" s="6"/>
      <c r="G13" s="6"/>
      <c r="H13" s="13"/>
      <c r="I13" s="13"/>
      <c r="J13" s="13"/>
      <c r="K13" s="13"/>
      <c r="L13" s="13"/>
      <c r="M13" s="13"/>
      <c r="N13" s="6"/>
      <c r="O13" s="6"/>
    </row>
    <row r="14" spans="8:19" ht="15.75" thickBot="1">
      <c r="H14" s="8"/>
      <c r="I14" s="80"/>
      <c r="J14" s="80"/>
      <c r="K14" s="81"/>
      <c r="L14" s="80"/>
      <c r="M14" s="80"/>
      <c r="N14" s="80"/>
      <c r="O14" s="80"/>
      <c r="P14" s="80"/>
      <c r="Q14" s="80"/>
      <c r="R14" s="80"/>
      <c r="S14" s="80"/>
    </row>
    <row r="15" spans="1:10" ht="15.75">
      <c r="A15" s="189" t="s">
        <v>11</v>
      </c>
      <c r="B15" s="191" t="s">
        <v>17</v>
      </c>
      <c r="C15" s="193" t="s">
        <v>7</v>
      </c>
      <c r="D15" s="194"/>
      <c r="E15" s="169" t="s">
        <v>44</v>
      </c>
      <c r="F15" s="134"/>
      <c r="G15" s="9"/>
      <c r="H15" s="31"/>
      <c r="I15" s="80"/>
      <c r="J15" s="80"/>
    </row>
    <row r="16" spans="1:10" ht="48" thickBot="1">
      <c r="A16" s="190"/>
      <c r="B16" s="192"/>
      <c r="C16" s="82" t="s">
        <v>45</v>
      </c>
      <c r="D16" s="83" t="s">
        <v>8</v>
      </c>
      <c r="E16" s="170"/>
      <c r="F16" s="134"/>
      <c r="G16" s="9"/>
      <c r="H16" s="9"/>
      <c r="I16" s="80"/>
      <c r="J16" s="80"/>
    </row>
    <row r="17" spans="1:10" ht="23.25" customHeight="1">
      <c r="A17" s="177" t="s">
        <v>9</v>
      </c>
      <c r="B17" s="84" t="s">
        <v>77</v>
      </c>
      <c r="C17" s="85"/>
      <c r="D17" s="86"/>
      <c r="E17" s="87" t="s">
        <v>75</v>
      </c>
      <c r="F17" s="9"/>
      <c r="G17" s="9"/>
      <c r="J17" s="80"/>
    </row>
    <row r="18" spans="1:10" ht="15">
      <c r="A18" s="178"/>
      <c r="B18" s="88" t="s">
        <v>13</v>
      </c>
      <c r="C18" s="89">
        <v>750520.46</v>
      </c>
      <c r="D18" s="90">
        <v>69.85</v>
      </c>
      <c r="E18" s="91">
        <v>941.29</v>
      </c>
      <c r="F18" s="92"/>
      <c r="G18" s="92"/>
      <c r="H18" s="92"/>
      <c r="I18" s="92"/>
      <c r="J18" s="8"/>
    </row>
    <row r="19" spans="1:10" ht="15">
      <c r="A19" s="178"/>
      <c r="B19" s="93" t="s">
        <v>16</v>
      </c>
      <c r="C19" s="94">
        <v>915595.01</v>
      </c>
      <c r="D19" s="95">
        <v>110.88</v>
      </c>
      <c r="E19" s="96">
        <v>1397.14</v>
      </c>
      <c r="F19" s="92"/>
      <c r="G19" s="92"/>
      <c r="H19" s="92"/>
      <c r="I19" s="92"/>
      <c r="J19" s="8"/>
    </row>
    <row r="20" spans="1:10" ht="15">
      <c r="A20" s="178"/>
      <c r="B20" s="93" t="s">
        <v>37</v>
      </c>
      <c r="C20" s="94">
        <v>1212760.94</v>
      </c>
      <c r="D20" s="95">
        <v>256.78</v>
      </c>
      <c r="E20" s="96">
        <v>2436.73</v>
      </c>
      <c r="F20" s="92"/>
      <c r="G20" s="92"/>
      <c r="H20" s="92"/>
      <c r="I20" s="92"/>
      <c r="J20" s="8"/>
    </row>
    <row r="21" spans="1:10" ht="15.75" thickBot="1">
      <c r="A21" s="179"/>
      <c r="B21" s="97" t="s">
        <v>15</v>
      </c>
      <c r="C21" s="98">
        <v>1214339.23</v>
      </c>
      <c r="D21" s="99">
        <v>838.73</v>
      </c>
      <c r="E21" s="100">
        <v>3503.64</v>
      </c>
      <c r="F21" s="92"/>
      <c r="G21" s="92"/>
      <c r="H21" s="92"/>
      <c r="I21" s="92"/>
      <c r="J21" s="8"/>
    </row>
    <row r="22" spans="1:10" ht="25.5" customHeight="1">
      <c r="A22" s="177" t="s">
        <v>10</v>
      </c>
      <c r="B22" s="101" t="s">
        <v>77</v>
      </c>
      <c r="C22" s="102"/>
      <c r="D22" s="103"/>
      <c r="E22" s="104" t="s">
        <v>75</v>
      </c>
      <c r="F22" s="92"/>
      <c r="G22" s="92"/>
      <c r="H22" s="92"/>
      <c r="I22" s="92"/>
      <c r="J22" s="8"/>
    </row>
    <row r="23" spans="1:10" ht="15">
      <c r="A23" s="178"/>
      <c r="B23" s="88" t="s">
        <v>13</v>
      </c>
      <c r="C23" s="89">
        <f aca="true" t="shared" si="0" ref="C23:E26">C18*1.1</f>
        <v>825572.506</v>
      </c>
      <c r="D23" s="90">
        <f t="shared" si="0"/>
        <v>76.835</v>
      </c>
      <c r="E23" s="91">
        <f t="shared" si="0"/>
        <v>1035.419</v>
      </c>
      <c r="F23" s="92"/>
      <c r="G23" s="92"/>
      <c r="H23" s="92"/>
      <c r="I23" s="92"/>
      <c r="J23" s="8"/>
    </row>
    <row r="24" spans="1:10" ht="15">
      <c r="A24" s="178"/>
      <c r="B24" s="93" t="s">
        <v>16</v>
      </c>
      <c r="C24" s="94">
        <f t="shared" si="0"/>
        <v>1007154.511</v>
      </c>
      <c r="D24" s="95">
        <f t="shared" si="0"/>
        <v>121.968</v>
      </c>
      <c r="E24" s="96">
        <f t="shared" si="0"/>
        <v>1536.8540000000003</v>
      </c>
      <c r="F24" s="92"/>
      <c r="G24" s="92"/>
      <c r="H24" s="92"/>
      <c r="I24" s="92"/>
      <c r="J24" s="8"/>
    </row>
    <row r="25" spans="1:10" ht="15">
      <c r="A25" s="178"/>
      <c r="B25" s="93" t="s">
        <v>37</v>
      </c>
      <c r="C25" s="94">
        <f t="shared" si="0"/>
        <v>1334037.034</v>
      </c>
      <c r="D25" s="95">
        <f t="shared" si="0"/>
        <v>282.45799999999997</v>
      </c>
      <c r="E25" s="96">
        <f t="shared" si="0"/>
        <v>2680.4030000000002</v>
      </c>
      <c r="F25" s="92"/>
      <c r="G25" s="92"/>
      <c r="H25" s="92"/>
      <c r="I25" s="92"/>
      <c r="J25" s="8"/>
    </row>
    <row r="26" spans="1:10" ht="15.75" thickBot="1">
      <c r="A26" s="179"/>
      <c r="B26" s="97" t="s">
        <v>15</v>
      </c>
      <c r="C26" s="98">
        <f t="shared" si="0"/>
        <v>1335773.1530000002</v>
      </c>
      <c r="D26" s="99">
        <f t="shared" si="0"/>
        <v>922.6030000000001</v>
      </c>
      <c r="E26" s="100">
        <f t="shared" si="0"/>
        <v>3854.0040000000004</v>
      </c>
      <c r="F26" s="92"/>
      <c r="G26" s="92"/>
      <c r="H26" s="92"/>
      <c r="I26" s="92"/>
      <c r="J26" s="8"/>
    </row>
    <row r="29" spans="1:5" ht="15.75">
      <c r="A29" s="54" t="s">
        <v>78</v>
      </c>
      <c r="B29" s="55" t="s">
        <v>53</v>
      </c>
      <c r="C29" s="55"/>
      <c r="D29" s="55"/>
      <c r="E29" s="55"/>
    </row>
    <row r="30" spans="1:5" ht="15.75">
      <c r="A30" s="56" t="s">
        <v>54</v>
      </c>
      <c r="B30" s="55" t="s">
        <v>55</v>
      </c>
      <c r="C30" s="55"/>
      <c r="D30" s="55"/>
      <c r="E30" s="55"/>
    </row>
    <row r="31" spans="1:5" ht="23.25" customHeight="1">
      <c r="A31" t="s">
        <v>56</v>
      </c>
      <c r="B31" s="167" t="s">
        <v>57</v>
      </c>
      <c r="C31" s="167"/>
      <c r="D31" s="167"/>
      <c r="E31" s="167"/>
    </row>
    <row r="32" spans="2:5" ht="23.25" customHeight="1">
      <c r="B32" s="167" t="s">
        <v>58</v>
      </c>
      <c r="C32" s="167"/>
      <c r="D32" s="167"/>
      <c r="E32" s="167"/>
    </row>
    <row r="33" spans="2:5" ht="23.25" customHeight="1">
      <c r="B33" s="167" t="s">
        <v>59</v>
      </c>
      <c r="C33" s="167"/>
      <c r="D33" s="167"/>
      <c r="E33" s="167"/>
    </row>
    <row r="34" spans="2:5" ht="23.25" customHeight="1">
      <c r="B34" s="167" t="s">
        <v>63</v>
      </c>
      <c r="C34" s="167"/>
      <c r="D34" s="167"/>
      <c r="E34" s="167"/>
    </row>
    <row r="35" spans="2:5" ht="23.25" customHeight="1">
      <c r="B35" s="167" t="s">
        <v>60</v>
      </c>
      <c r="C35" s="167"/>
      <c r="D35" s="167"/>
      <c r="E35" s="167"/>
    </row>
    <row r="36" spans="2:5" ht="23.25" customHeight="1">
      <c r="B36" s="168" t="s">
        <v>61</v>
      </c>
      <c r="C36" s="168"/>
      <c r="D36" s="168"/>
      <c r="E36" s="168"/>
    </row>
    <row r="37" ht="18.75" customHeight="1"/>
    <row r="43" spans="3:5" ht="15">
      <c r="C43" s="107"/>
      <c r="D43" s="107"/>
      <c r="E43" s="107"/>
    </row>
    <row r="44" spans="3:5" ht="15">
      <c r="C44" s="107"/>
      <c r="D44" s="107"/>
      <c r="E44" s="107"/>
    </row>
    <row r="45" spans="3:5" ht="15">
      <c r="C45" s="107"/>
      <c r="D45" s="107"/>
      <c r="E45" s="107"/>
    </row>
    <row r="46" spans="3:5" ht="15">
      <c r="C46" s="107"/>
      <c r="D46" s="107"/>
      <c r="E46" s="107"/>
    </row>
  </sheetData>
  <sheetProtection/>
  <mergeCells count="24">
    <mergeCell ref="B31:E31"/>
    <mergeCell ref="B32:E32"/>
    <mergeCell ref="B33:E33"/>
    <mergeCell ref="B34:E34"/>
    <mergeCell ref="B35:E35"/>
    <mergeCell ref="B36:E36"/>
    <mergeCell ref="A17:A21"/>
    <mergeCell ref="A22:A26"/>
    <mergeCell ref="G4:G5"/>
    <mergeCell ref="H4:H5"/>
    <mergeCell ref="I4:J4"/>
    <mergeCell ref="K4:K5"/>
    <mergeCell ref="A6:A10"/>
    <mergeCell ref="A15:A16"/>
    <mergeCell ref="B15:B16"/>
    <mergeCell ref="C15:D15"/>
    <mergeCell ref="E15:E16"/>
    <mergeCell ref="F15:F16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colBreaks count="1" manualBreakCount="1">
    <brk id="10" max="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view="pageBreakPreview" zoomScale="90" zoomScaleSheetLayoutView="90" zoomScalePageLayoutView="0" workbookViewId="0" topLeftCell="A13">
      <selection activeCell="K18" sqref="K18"/>
    </sheetView>
  </sheetViews>
  <sheetFormatPr defaultColWidth="9.140625" defaultRowHeight="15"/>
  <cols>
    <col min="1" max="1" width="27.7109375" style="0" customWidth="1"/>
    <col min="2" max="2" width="13.421875" style="0" customWidth="1"/>
    <col min="3" max="3" width="33.140625" style="0" customWidth="1"/>
    <col min="4" max="4" width="33.8515625" style="0" customWidth="1"/>
    <col min="5" max="5" width="22.8515625" style="0" customWidth="1"/>
    <col min="6" max="6" width="12.421875" style="0" customWidth="1"/>
    <col min="7" max="7" width="11.7109375" style="0" customWidth="1"/>
    <col min="8" max="8" width="17.00390625" style="0" customWidth="1"/>
    <col min="9" max="9" width="19.28125" style="0" customWidth="1"/>
    <col min="10" max="10" width="18.8515625" style="0" customWidth="1"/>
    <col min="11" max="11" width="14.57421875" style="0" customWidth="1"/>
    <col min="12" max="12" width="18.57421875" style="0" customWidth="1"/>
    <col min="13" max="13" width="15.00390625" style="0" customWidth="1"/>
    <col min="14" max="14" width="15.7109375" style="0" customWidth="1"/>
  </cols>
  <sheetData>
    <row r="2" spans="1:12" ht="15">
      <c r="A2" s="132" t="s">
        <v>80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58"/>
    </row>
    <row r="3" spans="1:13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39.75" customHeight="1">
      <c r="A4" s="171" t="s">
        <v>1</v>
      </c>
      <c r="B4" s="173" t="s">
        <v>2</v>
      </c>
      <c r="C4" s="173" t="s">
        <v>4</v>
      </c>
      <c r="D4" s="173" t="s">
        <v>81</v>
      </c>
      <c r="E4" s="173" t="s">
        <v>67</v>
      </c>
      <c r="F4" s="173" t="s">
        <v>5</v>
      </c>
      <c r="G4" s="173" t="s">
        <v>6</v>
      </c>
      <c r="H4" s="195" t="s">
        <v>3</v>
      </c>
      <c r="I4" s="196"/>
      <c r="J4" s="173" t="s">
        <v>82</v>
      </c>
      <c r="K4" s="173" t="s">
        <v>19</v>
      </c>
      <c r="L4" s="182" t="s">
        <v>69</v>
      </c>
      <c r="M4" s="197"/>
      <c r="N4" s="198" t="s">
        <v>85</v>
      </c>
    </row>
    <row r="5" spans="1:14" ht="120.75" thickBot="1">
      <c r="A5" s="172"/>
      <c r="B5" s="174"/>
      <c r="C5" s="174"/>
      <c r="D5" s="174"/>
      <c r="E5" s="174"/>
      <c r="F5" s="174"/>
      <c r="G5" s="174"/>
      <c r="H5" s="108" t="s">
        <v>24</v>
      </c>
      <c r="I5" s="108" t="s">
        <v>25</v>
      </c>
      <c r="J5" s="174"/>
      <c r="K5" s="174"/>
      <c r="L5" s="59" t="s">
        <v>71</v>
      </c>
      <c r="M5" s="109" t="s">
        <v>72</v>
      </c>
      <c r="N5" s="199"/>
    </row>
    <row r="6" spans="1:16" ht="15">
      <c r="A6" s="186" t="s">
        <v>73</v>
      </c>
      <c r="B6" s="110">
        <v>2014</v>
      </c>
      <c r="C6" s="111">
        <f>'[1]Прил 2 Расчет расх. по RAB'!J39/1000</f>
        <v>2619.2308</v>
      </c>
      <c r="D6" s="112">
        <f>'[1]Прил 2 Расчет расх. по RAB'!J10</f>
        <v>0.01</v>
      </c>
      <c r="E6" s="63">
        <v>0.75</v>
      </c>
      <c r="F6" s="69">
        <f>'[1]Прил 2 Фин проек'!I105/1000</f>
        <v>13405.314290999999</v>
      </c>
      <c r="G6" s="113">
        <f>'[1]Прил 2 Фин проек'!I42/1000</f>
        <v>140.68919522569368</v>
      </c>
      <c r="H6" s="114">
        <f>'[1]Прил 2 Фин проек'!I43</f>
        <v>0.05</v>
      </c>
      <c r="I6" s="115">
        <f>'[1]Прил 2 Фин проек'!I44</f>
        <v>0.11</v>
      </c>
      <c r="J6" s="116">
        <f>'[1]Прил 2 Фин проек'!G27</f>
        <v>35</v>
      </c>
      <c r="K6" s="117">
        <v>0.0743</v>
      </c>
      <c r="L6" s="117">
        <v>1.0291</v>
      </c>
      <c r="M6" s="117">
        <v>0.8975</v>
      </c>
      <c r="N6" s="118">
        <f>'[1]Долгосроч параметр индекс'!G6</f>
        <v>7.250020301366039</v>
      </c>
      <c r="P6" s="33"/>
    </row>
    <row r="7" spans="1:16" ht="15">
      <c r="A7" s="187"/>
      <c r="B7" s="4">
        <v>2015</v>
      </c>
      <c r="C7" s="69" t="s">
        <v>75</v>
      </c>
      <c r="D7" s="68">
        <f>'[1]Прил 2 Расчет расх. по RAB'!K10</f>
        <v>0.01</v>
      </c>
      <c r="E7" s="69">
        <v>0.75</v>
      </c>
      <c r="F7" s="69" t="s">
        <v>75</v>
      </c>
      <c r="G7" s="42">
        <f>'[1]Прил 2 Фин проек'!J42/1000</f>
        <v>155.43275320621083</v>
      </c>
      <c r="H7" s="119">
        <f>'[1]Прил 2 Фин проек'!J43</f>
        <v>0.05</v>
      </c>
      <c r="I7" s="120">
        <f>'[1]Прил 2 Фин проек'!J44</f>
        <v>0.11</v>
      </c>
      <c r="J7" s="16">
        <f>'[1]Прил 2 Фин проек'!G$27</f>
        <v>35</v>
      </c>
      <c r="K7" s="5">
        <v>0.0732</v>
      </c>
      <c r="L7" s="5">
        <v>1.0136</v>
      </c>
      <c r="M7" s="117">
        <v>0.8975</v>
      </c>
      <c r="N7" s="118" t="s">
        <v>75</v>
      </c>
      <c r="P7" s="33"/>
    </row>
    <row r="8" spans="1:16" ht="15">
      <c r="A8" s="187"/>
      <c r="B8" s="4">
        <v>2016</v>
      </c>
      <c r="C8" s="69" t="s">
        <v>75</v>
      </c>
      <c r="D8" s="68">
        <f>'[1]Прил 2 Расчет расх. по RAB'!L10</f>
        <v>0.01</v>
      </c>
      <c r="E8" s="69">
        <v>0.75</v>
      </c>
      <c r="F8" s="69" t="str">
        <f>F7</f>
        <v>х</v>
      </c>
      <c r="G8" s="42">
        <f>'[1]Прил 2 Фин проек'!K42/1000</f>
        <v>197.4807798889868</v>
      </c>
      <c r="H8" s="119">
        <f>'[1]Прил 2 Фин проек'!K43</f>
        <v>0.06</v>
      </c>
      <c r="I8" s="120">
        <f>'[1]Прил 2 Фин проек'!K44</f>
        <v>0.11</v>
      </c>
      <c r="J8" s="16">
        <f>'[1]Прил 2 Фин проек'!G$27</f>
        <v>35</v>
      </c>
      <c r="K8" s="5">
        <v>0.0721</v>
      </c>
      <c r="L8" s="5">
        <v>1</v>
      </c>
      <c r="M8" s="117">
        <v>0.8975</v>
      </c>
      <c r="N8" s="118" t="s">
        <v>75</v>
      </c>
      <c r="P8" s="33"/>
    </row>
    <row r="9" spans="1:16" ht="15">
      <c r="A9" s="187"/>
      <c r="B9" s="4">
        <v>2017</v>
      </c>
      <c r="C9" s="69" t="s">
        <v>75</v>
      </c>
      <c r="D9" s="68">
        <f>'[1]Прил 2 Расчет расх. по RAB'!M10</f>
        <v>0.01</v>
      </c>
      <c r="E9" s="69">
        <v>0.75</v>
      </c>
      <c r="F9" s="69" t="str">
        <f>F8</f>
        <v>х</v>
      </c>
      <c r="G9" s="42">
        <f>'[1]Прил 2 Фин проек'!L42/1000</f>
        <v>162.8385783164193</v>
      </c>
      <c r="H9" s="119">
        <f>'[1]Прил 2 Фин проек'!L43</f>
        <v>0.055</v>
      </c>
      <c r="I9" s="120">
        <f>'[1]Прил 2 Фин проек'!L44</f>
        <v>0.11</v>
      </c>
      <c r="J9" s="16">
        <f>'[1]Прил 2 Фин проек'!G$27</f>
        <v>35</v>
      </c>
      <c r="K9" s="5">
        <v>0.071</v>
      </c>
      <c r="L9" s="5">
        <v>1</v>
      </c>
      <c r="M9" s="117">
        <v>0.8975</v>
      </c>
      <c r="N9" s="118" t="s">
        <v>75</v>
      </c>
      <c r="P9" s="33"/>
    </row>
    <row r="10" spans="1:16" ht="15.75" thickBot="1">
      <c r="A10" s="188"/>
      <c r="B10" s="72">
        <v>2018</v>
      </c>
      <c r="C10" s="74" t="s">
        <v>75</v>
      </c>
      <c r="D10" s="73">
        <f>'[1]Прил 2 Расчет расх. по RAB'!N10</f>
        <v>0.01</v>
      </c>
      <c r="E10" s="74">
        <v>0.75</v>
      </c>
      <c r="F10" s="74" t="str">
        <f>F9</f>
        <v>х</v>
      </c>
      <c r="G10" s="121">
        <f>'[1]Прил 2 Фин проек'!M42/1000</f>
        <v>162.72527639560883</v>
      </c>
      <c r="H10" s="122">
        <f>'[1]Прил 2 Фин проек'!M43</f>
        <v>0.11</v>
      </c>
      <c r="I10" s="123">
        <f>'[1]Прил 2 Фин проек'!M44</f>
        <v>0.11</v>
      </c>
      <c r="J10" s="124">
        <f>'[1]Прил 2 Фин проек'!G$27</f>
        <v>35</v>
      </c>
      <c r="K10" s="77">
        <v>0.07</v>
      </c>
      <c r="L10" s="77">
        <v>1</v>
      </c>
      <c r="M10" s="76">
        <v>0.8975</v>
      </c>
      <c r="N10" s="125" t="s">
        <v>75</v>
      </c>
      <c r="P10" s="33"/>
    </row>
    <row r="12" spans="7:10" ht="15">
      <c r="G12" s="34"/>
      <c r="I12" s="126"/>
      <c r="J12" s="129"/>
    </row>
    <row r="13" spans="1:15" ht="15">
      <c r="A13" s="6" t="s">
        <v>76</v>
      </c>
      <c r="B13" s="6"/>
      <c r="C13" s="6"/>
      <c r="D13" s="6"/>
      <c r="E13" s="6"/>
      <c r="F13" s="6"/>
      <c r="G13" s="6"/>
      <c r="H13" s="13"/>
      <c r="I13" s="127"/>
      <c r="J13" s="129"/>
      <c r="K13" s="13"/>
      <c r="L13" s="13"/>
      <c r="M13" s="13"/>
      <c r="N13" s="6"/>
      <c r="O13" s="6"/>
    </row>
    <row r="14" spans="8:13" ht="15.75" thickBot="1">
      <c r="H14" s="8"/>
      <c r="I14" s="128"/>
      <c r="J14" s="129"/>
      <c r="K14" s="8"/>
      <c r="L14" s="8"/>
      <c r="M14" s="8"/>
    </row>
    <row r="15" spans="1:11" ht="15.75">
      <c r="A15" s="189" t="s">
        <v>11</v>
      </c>
      <c r="B15" s="191" t="s">
        <v>17</v>
      </c>
      <c r="C15" s="193" t="s">
        <v>7</v>
      </c>
      <c r="D15" s="194"/>
      <c r="E15" s="169" t="s">
        <v>44</v>
      </c>
      <c r="F15" s="134"/>
      <c r="G15" s="9"/>
      <c r="H15" s="31"/>
      <c r="I15" s="126"/>
      <c r="J15" s="129"/>
      <c r="K15" s="58"/>
    </row>
    <row r="16" spans="1:11" ht="48" thickBot="1">
      <c r="A16" s="190"/>
      <c r="B16" s="192"/>
      <c r="C16" s="82" t="s">
        <v>45</v>
      </c>
      <c r="D16" s="83" t="s">
        <v>8</v>
      </c>
      <c r="E16" s="170"/>
      <c r="F16" s="134"/>
      <c r="G16" s="9"/>
      <c r="H16" s="9"/>
      <c r="I16" s="126"/>
      <c r="J16" s="129"/>
      <c r="K16" s="58"/>
    </row>
    <row r="17" spans="1:11" ht="28.5" customHeight="1">
      <c r="A17" s="177" t="s">
        <v>9</v>
      </c>
      <c r="B17" s="84" t="s">
        <v>77</v>
      </c>
      <c r="C17" s="85"/>
      <c r="D17" s="86"/>
      <c r="E17" s="87" t="s">
        <v>75</v>
      </c>
      <c r="F17" s="9"/>
      <c r="G17" s="9"/>
      <c r="J17" s="80"/>
      <c r="K17" s="58"/>
    </row>
    <row r="18" spans="1:11" ht="15">
      <c r="A18" s="178"/>
      <c r="B18" s="88" t="s">
        <v>13</v>
      </c>
      <c r="C18" s="89">
        <v>750520.46</v>
      </c>
      <c r="D18" s="90">
        <v>69.85</v>
      </c>
      <c r="E18" s="91">
        <v>941.29</v>
      </c>
      <c r="F18" s="92"/>
      <c r="G18" s="92"/>
      <c r="H18" s="92"/>
      <c r="I18" s="92"/>
      <c r="J18" s="8"/>
      <c r="K18" s="58"/>
    </row>
    <row r="19" spans="1:11" ht="15">
      <c r="A19" s="178"/>
      <c r="B19" s="93" t="s">
        <v>16</v>
      </c>
      <c r="C19" s="94">
        <v>915595.01</v>
      </c>
      <c r="D19" s="95">
        <v>110.88</v>
      </c>
      <c r="E19" s="96">
        <v>1397.14</v>
      </c>
      <c r="F19" s="92"/>
      <c r="G19" s="92"/>
      <c r="H19" s="92"/>
      <c r="I19" s="92"/>
      <c r="J19" s="8"/>
      <c r="K19" s="58"/>
    </row>
    <row r="20" spans="1:11" ht="15">
      <c r="A20" s="178"/>
      <c r="B20" s="93" t="s">
        <v>37</v>
      </c>
      <c r="C20" s="94">
        <v>1212760.94</v>
      </c>
      <c r="D20" s="95">
        <v>256.78</v>
      </c>
      <c r="E20" s="96">
        <v>2436.73</v>
      </c>
      <c r="F20" s="92"/>
      <c r="G20" s="92"/>
      <c r="H20" s="92"/>
      <c r="I20" s="92"/>
      <c r="J20" s="8"/>
      <c r="K20" s="58"/>
    </row>
    <row r="21" spans="1:11" ht="15.75" thickBot="1">
      <c r="A21" s="179"/>
      <c r="B21" s="97" t="s">
        <v>15</v>
      </c>
      <c r="C21" s="98">
        <v>1214339.23</v>
      </c>
      <c r="D21" s="99">
        <v>838.73</v>
      </c>
      <c r="E21" s="100">
        <v>3503.64</v>
      </c>
      <c r="F21" s="92"/>
      <c r="G21" s="92"/>
      <c r="H21" s="92"/>
      <c r="I21" s="92"/>
      <c r="J21" s="8"/>
      <c r="K21" s="58"/>
    </row>
    <row r="22" spans="1:11" ht="28.5" customHeight="1">
      <c r="A22" s="177" t="s">
        <v>10</v>
      </c>
      <c r="B22" s="101" t="s">
        <v>77</v>
      </c>
      <c r="C22" s="102"/>
      <c r="D22" s="103"/>
      <c r="E22" s="104" t="s">
        <v>75</v>
      </c>
      <c r="F22" s="92"/>
      <c r="G22" s="92"/>
      <c r="H22" s="92"/>
      <c r="I22" s="92"/>
      <c r="J22" s="8"/>
      <c r="K22" s="58"/>
    </row>
    <row r="23" spans="1:11" ht="15">
      <c r="A23" s="178"/>
      <c r="B23" s="88" t="s">
        <v>13</v>
      </c>
      <c r="C23" s="89">
        <f aca="true" t="shared" si="0" ref="C23:E26">C18*1.1</f>
        <v>825572.506</v>
      </c>
      <c r="D23" s="90">
        <f t="shared" si="0"/>
        <v>76.835</v>
      </c>
      <c r="E23" s="91">
        <f t="shared" si="0"/>
        <v>1035.419</v>
      </c>
      <c r="F23" s="92"/>
      <c r="G23" s="92"/>
      <c r="H23" s="92"/>
      <c r="I23" s="92"/>
      <c r="J23" s="8"/>
      <c r="K23" s="58"/>
    </row>
    <row r="24" spans="1:11" ht="15">
      <c r="A24" s="178"/>
      <c r="B24" s="93" t="s">
        <v>16</v>
      </c>
      <c r="C24" s="94">
        <f t="shared" si="0"/>
        <v>1007154.511</v>
      </c>
      <c r="D24" s="95">
        <f t="shared" si="0"/>
        <v>121.968</v>
      </c>
      <c r="E24" s="96">
        <f t="shared" si="0"/>
        <v>1536.8540000000003</v>
      </c>
      <c r="F24" s="92"/>
      <c r="G24" s="92"/>
      <c r="H24" s="92"/>
      <c r="I24" s="92"/>
      <c r="J24" s="8"/>
      <c r="K24" s="58"/>
    </row>
    <row r="25" spans="1:11" ht="15">
      <c r="A25" s="178"/>
      <c r="B25" s="93" t="s">
        <v>37</v>
      </c>
      <c r="C25" s="94">
        <f t="shared" si="0"/>
        <v>1334037.034</v>
      </c>
      <c r="D25" s="95">
        <f t="shared" si="0"/>
        <v>282.45799999999997</v>
      </c>
      <c r="E25" s="96">
        <f t="shared" si="0"/>
        <v>2680.4030000000002</v>
      </c>
      <c r="F25" s="92"/>
      <c r="G25" s="92"/>
      <c r="H25" s="92"/>
      <c r="I25" s="92"/>
      <c r="J25" s="8"/>
      <c r="K25" s="58"/>
    </row>
    <row r="26" spans="1:11" ht="15.75" thickBot="1">
      <c r="A26" s="179"/>
      <c r="B26" s="97" t="s">
        <v>15</v>
      </c>
      <c r="C26" s="98">
        <f t="shared" si="0"/>
        <v>1335773.1530000002</v>
      </c>
      <c r="D26" s="99">
        <f t="shared" si="0"/>
        <v>922.6030000000001</v>
      </c>
      <c r="E26" s="100">
        <f t="shared" si="0"/>
        <v>3854.0040000000004</v>
      </c>
      <c r="F26" s="92"/>
      <c r="G26" s="92"/>
      <c r="H26" s="92"/>
      <c r="I26" s="92"/>
      <c r="J26" s="8"/>
      <c r="K26" s="58"/>
    </row>
    <row r="27" ht="15">
      <c r="K27" s="58"/>
    </row>
    <row r="28" ht="15">
      <c r="K28" s="58"/>
    </row>
    <row r="29" spans="1:11" ht="15.75">
      <c r="A29" s="54" t="s">
        <v>83</v>
      </c>
      <c r="B29" s="55" t="s">
        <v>53</v>
      </c>
      <c r="C29" s="55"/>
      <c r="D29" s="55"/>
      <c r="E29" s="55"/>
      <c r="K29" s="58"/>
    </row>
    <row r="30" spans="1:11" ht="15.75">
      <c r="A30" s="56" t="s">
        <v>54</v>
      </c>
      <c r="B30" s="55" t="s">
        <v>55</v>
      </c>
      <c r="C30" s="55"/>
      <c r="D30" s="55"/>
      <c r="E30" s="55"/>
      <c r="K30" s="58"/>
    </row>
    <row r="31" spans="1:11" ht="27" customHeight="1">
      <c r="A31" t="s">
        <v>56</v>
      </c>
      <c r="B31" s="167" t="s">
        <v>57</v>
      </c>
      <c r="C31" s="167"/>
      <c r="D31" s="167"/>
      <c r="E31" s="167"/>
      <c r="K31" s="58"/>
    </row>
    <row r="32" spans="2:11" ht="26.25" customHeight="1">
      <c r="B32" s="167" t="s">
        <v>58</v>
      </c>
      <c r="C32" s="167"/>
      <c r="D32" s="167"/>
      <c r="E32" s="167"/>
      <c r="K32" s="58"/>
    </row>
    <row r="33" spans="2:11" ht="26.25" customHeight="1">
      <c r="B33" s="167" t="s">
        <v>59</v>
      </c>
      <c r="C33" s="167"/>
      <c r="D33" s="167"/>
      <c r="E33" s="167"/>
      <c r="K33" s="58"/>
    </row>
    <row r="34" spans="2:11" ht="22.5" customHeight="1">
      <c r="B34" s="167" t="s">
        <v>63</v>
      </c>
      <c r="C34" s="167"/>
      <c r="D34" s="167"/>
      <c r="E34" s="167"/>
      <c r="K34" s="58"/>
    </row>
    <row r="35" spans="2:11" ht="23.25" customHeight="1">
      <c r="B35" s="167" t="s">
        <v>60</v>
      </c>
      <c r="C35" s="167"/>
      <c r="D35" s="167"/>
      <c r="E35" s="167"/>
      <c r="K35" s="58"/>
    </row>
    <row r="36" spans="2:11" ht="18.75" customHeight="1">
      <c r="B36" s="168" t="s">
        <v>61</v>
      </c>
      <c r="C36" s="168"/>
      <c r="D36" s="168"/>
      <c r="E36" s="168"/>
      <c r="K36" s="58"/>
    </row>
    <row r="37" ht="15">
      <c r="K37" s="58"/>
    </row>
    <row r="38" spans="3:11" ht="15">
      <c r="C38" s="130"/>
      <c r="D38" s="130"/>
      <c r="E38" s="130"/>
      <c r="K38" s="58"/>
    </row>
    <row r="39" spans="3:11" ht="15">
      <c r="C39" s="130"/>
      <c r="D39" s="130"/>
      <c r="E39" s="130"/>
      <c r="K39" s="58"/>
    </row>
    <row r="40" spans="3:11" ht="15">
      <c r="C40" s="130"/>
      <c r="D40" s="130"/>
      <c r="E40" s="130"/>
      <c r="K40" s="58"/>
    </row>
    <row r="41" spans="3:11" ht="15">
      <c r="C41" s="130"/>
      <c r="D41" s="130"/>
      <c r="E41" s="130"/>
      <c r="K41" s="58"/>
    </row>
    <row r="42" ht="15">
      <c r="K42" s="58"/>
    </row>
  </sheetData>
  <sheetProtection/>
  <mergeCells count="27">
    <mergeCell ref="B36:E36"/>
    <mergeCell ref="E15:E16"/>
    <mergeCell ref="B31:E31"/>
    <mergeCell ref="B32:E32"/>
    <mergeCell ref="B33:E33"/>
    <mergeCell ref="B34:E34"/>
    <mergeCell ref="B35:E35"/>
    <mergeCell ref="H4:I4"/>
    <mergeCell ref="A17:A21"/>
    <mergeCell ref="A22:A26"/>
    <mergeCell ref="K4:K5"/>
    <mergeCell ref="L4:M4"/>
    <mergeCell ref="N4:N5"/>
    <mergeCell ref="A6:A10"/>
    <mergeCell ref="A15:A16"/>
    <mergeCell ref="B15:B16"/>
    <mergeCell ref="C15:D15"/>
    <mergeCell ref="J4:J5"/>
    <mergeCell ref="F15:F16"/>
    <mergeCell ref="A2:K2"/>
    <mergeCell ref="A4:A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Яшина Евгения Александровна</dc:creator>
  <cp:keywords/>
  <dc:description/>
  <cp:lastModifiedBy>Valued Acer Customer</cp:lastModifiedBy>
  <cp:lastPrinted>2014-04-18T09:36:59Z</cp:lastPrinted>
  <dcterms:created xsi:type="dcterms:W3CDTF">2012-07-23T09:31:25Z</dcterms:created>
  <dcterms:modified xsi:type="dcterms:W3CDTF">2014-04-21T04:16:51Z</dcterms:modified>
  <cp:category/>
  <cp:version/>
  <cp:contentType/>
  <cp:contentStatus/>
</cp:coreProperties>
</file>